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74" firstSheet="1" activeTab="6"/>
  </bookViews>
  <sheets>
    <sheet name="房屋建筑" sheetId="1" r:id="rId1"/>
    <sheet name="市政公用" sheetId="2" r:id="rId2"/>
    <sheet name="建筑装饰" sheetId="3" r:id="rId3"/>
    <sheet name="建筑安装" sheetId="4" r:id="rId4"/>
    <sheet name="水利水电" sheetId="5" r:id="rId5"/>
    <sheet name="园林绿化" sheetId="6" r:id="rId6"/>
    <sheet name="工程监理（房建）" sheetId="7" r:id="rId7"/>
    <sheet name="工程监理（市政）" sheetId="8" r:id="rId8"/>
    <sheet name="评审不通过企业名单" sheetId="9" r:id="rId9"/>
    <sheet name="Sheet2" sheetId="10" r:id="rId10"/>
  </sheets>
  <definedNames>
    <definedName name="_xlnm.Print_Area" localSheetId="1">'市政公用'!$A$1:$P$72</definedName>
  </definedNames>
  <calcPr fullCalcOnLoad="1"/>
</workbook>
</file>

<file path=xl/sharedStrings.xml><?xml version="1.0" encoding="utf-8"?>
<sst xmlns="http://schemas.openxmlformats.org/spreadsheetml/2006/main" count="471" uniqueCount="262">
  <si>
    <t>房屋建筑专业评分汇总表</t>
  </si>
  <si>
    <t>类别</t>
  </si>
  <si>
    <t>组别</t>
  </si>
  <si>
    <t>序号</t>
  </si>
  <si>
    <t>申请企业名称</t>
  </si>
  <si>
    <t>工程业绩得分</t>
  </si>
  <si>
    <t>工程质量得分</t>
  </si>
  <si>
    <t>工程安全得分</t>
  </si>
  <si>
    <t>良好行为得分</t>
  </si>
  <si>
    <t>纳税额得分</t>
  </si>
  <si>
    <t>不良行为扣分</t>
  </si>
  <si>
    <t>履约评价得分</t>
  </si>
  <si>
    <t>建筑市场大检查得分</t>
  </si>
  <si>
    <t>特殊贡献得分</t>
  </si>
  <si>
    <t>合计得分</t>
  </si>
  <si>
    <t>排名</t>
  </si>
  <si>
    <t>备注</t>
  </si>
  <si>
    <t>房屋建筑</t>
  </si>
  <si>
    <t>Ⅰ组
（4）</t>
  </si>
  <si>
    <t>常熟古建园林股份有限公司</t>
  </si>
  <si>
    <t>中建华城建设集团有限公司</t>
  </si>
  <si>
    <t>江苏沙家浜建筑有限公司</t>
  </si>
  <si>
    <t>江苏利众建设工程有限公司</t>
  </si>
  <si>
    <t>Ⅱ组
（9）</t>
  </si>
  <si>
    <t>江苏金土木建设集团华夏工程有限公司</t>
  </si>
  <si>
    <t>江苏金土木建设集团华隆工程有限公司</t>
  </si>
  <si>
    <t>常熟市市政建设有限责任公司</t>
  </si>
  <si>
    <t>江苏金土木建设集团顺鑫工程有限公司</t>
  </si>
  <si>
    <t>江苏中湖市政园林工程有限公司</t>
  </si>
  <si>
    <t>常熟市虞东建筑有限公司</t>
  </si>
  <si>
    <t>常熟市南湖建筑有限责任公司</t>
  </si>
  <si>
    <t>江苏阔景建设工程有限公司</t>
  </si>
  <si>
    <t>Ⅲ组
（39）</t>
  </si>
  <si>
    <t>常熟市金龙装饰有限责任公司</t>
  </si>
  <si>
    <t>常熟市鑫盛建筑安装工程有限公司</t>
  </si>
  <si>
    <t>常熟市锦铭建筑安装有限公司</t>
  </si>
  <si>
    <t>江苏嘉洋华联建筑装饰股份有限公司</t>
  </si>
  <si>
    <t>苏州华瑞建筑装饰工程有限公司</t>
  </si>
  <si>
    <t>常熟市建达建设工程有限公司</t>
  </si>
  <si>
    <t>常熟市宏瑞建筑工程有限公司</t>
  </si>
  <si>
    <t>江苏鹏远建设工程有限公司</t>
  </si>
  <si>
    <t>常熟市玖峰建筑安装工程有限公司</t>
  </si>
  <si>
    <t>常熟市宝通建筑安装工程有限公司</t>
  </si>
  <si>
    <t>江苏三通建设有限公司</t>
  </si>
  <si>
    <t>江苏佳创建设工程有限公司</t>
  </si>
  <si>
    <t>常熟市华东建设工程有限公司</t>
  </si>
  <si>
    <t>常熟市国顺建筑工程有限公司</t>
  </si>
  <si>
    <t>苏州众升建设安装有限公司</t>
  </si>
  <si>
    <t>常熟市洲航建筑有限公司</t>
  </si>
  <si>
    <t>常熟市海虞市政工程建设有限公司</t>
  </si>
  <si>
    <t>常熟市藕渠建筑有限公司</t>
  </si>
  <si>
    <t>常熟东吴建设工程有限公司</t>
  </si>
  <si>
    <t>江苏天诺建设工程有限公司</t>
  </si>
  <si>
    <t>江苏永申景观建设有限公司</t>
  </si>
  <si>
    <t>江苏中文建设工程有限公司</t>
  </si>
  <si>
    <t>常熟半日闲市政工程有限公司</t>
  </si>
  <si>
    <t>苏州春达建设工程有限公司</t>
  </si>
  <si>
    <t>江苏朋友装饰设计工程有限责任公司</t>
  </si>
  <si>
    <t>江苏协丰建设工程有限公司</t>
  </si>
  <si>
    <t>苏州虞顺建设工程有限公司</t>
  </si>
  <si>
    <t>江苏省佳润建设工程有限公司</t>
  </si>
  <si>
    <t>永诺建设发展（江苏）有限公司</t>
  </si>
  <si>
    <t>常熟金马建设有限公司</t>
  </si>
  <si>
    <t>江苏中凯建设工程有限公司</t>
  </si>
  <si>
    <t>苏州利天建设工程有限公司</t>
  </si>
  <si>
    <t>江苏坤煜建筑工程有限公司</t>
  </si>
  <si>
    <t>常熟市纳景组装饰工程有限公司</t>
  </si>
  <si>
    <t>常熟市正大建设工程有限公司</t>
  </si>
  <si>
    <t>常熟市名景市政工程有限公司</t>
  </si>
  <si>
    <t>江苏金海成建设工程有限公司</t>
  </si>
  <si>
    <t>江苏盈冠建设工程有限公司</t>
  </si>
  <si>
    <t>苏州慧锦建筑工程有限公司</t>
  </si>
  <si>
    <t>常熟新科威建设工程有限公司</t>
  </si>
  <si>
    <t>常熟华锐嘉荣建设工程有限公司</t>
  </si>
  <si>
    <t>常熟市恒通机电设计工程有限公司</t>
  </si>
  <si>
    <t>常熟市亿鑫建设工程有限公司</t>
  </si>
  <si>
    <t>常熟市昱泽鑫建筑装饰工程有限公司</t>
  </si>
  <si>
    <t>常熟中通市政建设工程有限公司</t>
  </si>
  <si>
    <t>苏州临塔建设工程有限公司</t>
  </si>
  <si>
    <t>江苏信毅建设工程有限公司</t>
  </si>
  <si>
    <t>苏州建宝建筑有限公司</t>
  </si>
  <si>
    <t>注：组别一栏括号内数字为补充名录拟录取名额数。</t>
  </si>
  <si>
    <t>市政公用专业评分汇总表</t>
  </si>
  <si>
    <t>市政公用</t>
  </si>
  <si>
    <t>Ⅰ组
（2）</t>
  </si>
  <si>
    <t>常熟市第二市政路桥建设工程有限公司</t>
  </si>
  <si>
    <t>江苏中达建设工程有限公司</t>
  </si>
  <si>
    <t>Ⅱ组
（8）</t>
  </si>
  <si>
    <t>江苏华和市政园林建设有限公司</t>
  </si>
  <si>
    <t>江苏申诚建设工程有限公司</t>
  </si>
  <si>
    <t>江苏杨园生态环保有限公司</t>
  </si>
  <si>
    <r>
      <rPr>
        <sz val="9"/>
        <color indexed="8"/>
        <rFont val="宋体"/>
        <family val="0"/>
      </rPr>
      <t>Ⅲ</t>
    </r>
    <r>
      <rPr>
        <sz val="9"/>
        <rFont val="宋体"/>
        <family val="0"/>
      </rPr>
      <t>组
（38）</t>
    </r>
  </si>
  <si>
    <t>常熟建工建设集团有限公司</t>
  </si>
  <si>
    <t>圣峰建设有限公司</t>
  </si>
  <si>
    <t>江苏金土木建设集团华顺工程有限公司</t>
  </si>
  <si>
    <t>江苏顺丰建设有限公司</t>
  </si>
  <si>
    <t>常熟市水利工程有限公司</t>
  </si>
  <si>
    <t>常熟中法市政工程有限公司</t>
  </si>
  <si>
    <t>常熟路桥工程有限公司</t>
  </si>
  <si>
    <t>常熟市虞城建筑安装工程有限公司</t>
  </si>
  <si>
    <t>常熟市华恒建设工程有限公司</t>
  </si>
  <si>
    <t>常熟市常房建设工程有限公司</t>
  </si>
  <si>
    <t>常熟市山水园林景观艺术有限公司</t>
  </si>
  <si>
    <t>江苏圣方建设工程有限公司</t>
  </si>
  <si>
    <t>江苏金土木建设集团华星工程有限公司</t>
  </si>
  <si>
    <t>常熟市飞达市政工程建设有限公司</t>
  </si>
  <si>
    <t>常熟市中江建设工程有限公司</t>
  </si>
  <si>
    <t>常熟市第七建筑工程有限责任公司</t>
  </si>
  <si>
    <t>常熟市浩通水利工程有限公司</t>
  </si>
  <si>
    <t>常熟市长城市政工程有限公司</t>
  </si>
  <si>
    <t>江苏常凌交通工程有限公司</t>
  </si>
  <si>
    <t>常熟市恒威通信工程有限公司</t>
  </si>
  <si>
    <t>江苏中港建设工程有限公司</t>
  </si>
  <si>
    <t>苏州拓丰市政工程有限公司</t>
  </si>
  <si>
    <t>常熟市大友市政工程有限公司</t>
  </si>
  <si>
    <t>常熟市河海建设工程有限公司</t>
  </si>
  <si>
    <t>常熟市芦荡建筑有限公司</t>
  </si>
  <si>
    <t>常熟市恒彦绿化景点有限责任公司</t>
  </si>
  <si>
    <t>苏州虞山市政园林建设有限公司</t>
  </si>
  <si>
    <t>江苏金瀛市政工程有限公司</t>
  </si>
  <si>
    <t>东方铭科建设有限公司</t>
  </si>
  <si>
    <t>常熟市华旭建设工程有限公司</t>
  </si>
  <si>
    <t>常熟市长德市政工程有限公司</t>
  </si>
  <si>
    <t>江苏驰通市政园林工程有限公司</t>
  </si>
  <si>
    <t>常熟市吴越建设工程有限公司</t>
  </si>
  <si>
    <t>轩宇建筑装饰工程（常熟）有限公司</t>
  </si>
  <si>
    <t>江苏缘久建设有限公司</t>
  </si>
  <si>
    <t>江苏顺博建设工程有限公司</t>
  </si>
  <si>
    <t>建筑装饰专业评分汇总表</t>
  </si>
  <si>
    <t>建筑装饰</t>
  </si>
  <si>
    <t>Ⅰ组
（7）</t>
  </si>
  <si>
    <t>江苏永通市政园林建设有限公司</t>
  </si>
  <si>
    <t>江苏常建集团有限公司</t>
  </si>
  <si>
    <t>苏州卓越建筑装饰工程有限公司</t>
  </si>
  <si>
    <t>江苏华灿装饰工程有限公司</t>
  </si>
  <si>
    <t>江苏建苑装饰工程有限公司</t>
  </si>
  <si>
    <t>常熟市腾达建筑装饰有限责任公司</t>
  </si>
  <si>
    <r>
      <rPr>
        <sz val="9"/>
        <color indexed="8"/>
        <rFont val="宋体"/>
        <family val="0"/>
      </rPr>
      <t>Ⅱ</t>
    </r>
    <r>
      <rPr>
        <sz val="9"/>
        <rFont val="宋体"/>
        <family val="0"/>
      </rPr>
      <t>组
（38）</t>
    </r>
  </si>
  <si>
    <t>江苏金土木建设集团有限公司</t>
  </si>
  <si>
    <t>常熟市大陆设计装饰有限责任公司</t>
  </si>
  <si>
    <t>常熟市广信建筑工程装饰有限责任公司</t>
  </si>
  <si>
    <t>常熟市华科幕墙装饰有限公司</t>
  </si>
  <si>
    <t>江苏欣意装饰工程有限公司</t>
  </si>
  <si>
    <t>常熟华夏京城建设工程有限公司</t>
  </si>
  <si>
    <t>常熟市沙家浜路桥工程有限公司</t>
  </si>
  <si>
    <t>江苏三川建设有限公司</t>
  </si>
  <si>
    <t>苏州嘉盈中诚装饰有限公司</t>
  </si>
  <si>
    <t>苏州同和建筑装饰有限公司</t>
  </si>
  <si>
    <t>常熟市中意装饰工程有限公司</t>
  </si>
  <si>
    <t>常熟市龙瑞装饰工程有限公司</t>
  </si>
  <si>
    <t>江苏金居建筑装饰工程有限公司</t>
  </si>
  <si>
    <t>常熟市景怡装饰工程有限责任公司</t>
  </si>
  <si>
    <t>常熟市华丰装饰工程有限公司</t>
  </si>
  <si>
    <t>苏州弘扬装饰工程有限公司</t>
  </si>
  <si>
    <t>江苏常有建设工程有限公司</t>
  </si>
  <si>
    <t>苏州优协装饰工程有限公司</t>
  </si>
  <si>
    <t>苏州佳承恒连建设工程有限公司</t>
  </si>
  <si>
    <t>苏州顺安建设工程有限公司</t>
  </si>
  <si>
    <t>常熟市林海暖通空调设备有限公司</t>
  </si>
  <si>
    <t>Ⅲ组
（25）</t>
  </si>
  <si>
    <t>常熟市东方装饰工程有限公司</t>
  </si>
  <si>
    <t>常熟市育新装潢材料有限责任公司</t>
  </si>
  <si>
    <t>江苏爬山虎装饰工程有限公司</t>
  </si>
  <si>
    <t>江苏虞丰装饰工程有限公司</t>
  </si>
  <si>
    <t>常熟市永盛建设工程有限公司</t>
  </si>
  <si>
    <t>常熟市爱建装饰工程有限公司</t>
  </si>
  <si>
    <t>苏州虞丰竟致装饰设计有限公司</t>
  </si>
  <si>
    <t>江苏新创装饰设计工程有限责任公司</t>
  </si>
  <si>
    <t>常熟海盛装饰工程有限公司</t>
  </si>
  <si>
    <t>苏州市明珑装饰工程有限公司</t>
  </si>
  <si>
    <t>常熟华星景观工程有限公司</t>
  </si>
  <si>
    <t>江苏西窗幕墙装饰工程有限公司</t>
  </si>
  <si>
    <t>常熟市和氏璧涂装工程有限公司</t>
  </si>
  <si>
    <t>苏州大墅尚品装饰设计工程有限公司</t>
  </si>
  <si>
    <t>荣建工程管理（常熟）有限公司</t>
  </si>
  <si>
    <t>常熟市金海马装饰装璜工程有限公司</t>
  </si>
  <si>
    <t>苏州永立通建设有限公司</t>
  </si>
  <si>
    <t>金蝉科技（江苏）股份有限公司</t>
  </si>
  <si>
    <t>苏州启晖装饰工程有限公司</t>
  </si>
  <si>
    <t>建筑安装专业评分汇总表</t>
  </si>
  <si>
    <t>建筑安装</t>
  </si>
  <si>
    <t>Ⅱ组
（2）</t>
  </si>
  <si>
    <t>江苏荣泰安装工程有限公司</t>
  </si>
  <si>
    <t>外地企业</t>
  </si>
  <si>
    <t>苏州弘高消防工程设备安装有限公司</t>
  </si>
  <si>
    <t>未提供相应资质证书</t>
  </si>
  <si>
    <t>Ⅲ组
（32）</t>
  </si>
  <si>
    <t>常熟市大东智能化系统工程有限公司</t>
  </si>
  <si>
    <t>苏州施耐德电梯有限公司</t>
  </si>
  <si>
    <t>江苏华电能创科技有限公司</t>
  </si>
  <si>
    <t>苏州润广环保科技工程有限公司</t>
  </si>
  <si>
    <t>水利水电专业评分汇总表</t>
  </si>
  <si>
    <t>业绩计分</t>
  </si>
  <si>
    <t>水利水电</t>
  </si>
  <si>
    <t>Ⅲ组
（7）</t>
  </si>
  <si>
    <t>园林绿化专业评分汇总表</t>
  </si>
  <si>
    <t>园林绿化</t>
  </si>
  <si>
    <t>Ⅰ组
（9）</t>
  </si>
  <si>
    <t>常熟市王庄农林特产有限公司</t>
  </si>
  <si>
    <t>常熟市景绿园林绿化有限公司</t>
  </si>
  <si>
    <t>常熟市景园绿化工程有限公司</t>
  </si>
  <si>
    <t>江苏欣美达园林建设有限公司</t>
  </si>
  <si>
    <t>常熟市福农绿化工程有限公司</t>
  </si>
  <si>
    <t>常熟市杨园绿化园艺装饰有限公司</t>
  </si>
  <si>
    <t>常熟市园林风景绿化工程股份有限公司</t>
  </si>
  <si>
    <t>苏州晨美园艺绿化工程有限公司</t>
  </si>
  <si>
    <t>常熟市景秀园艺绿化工程有限公司</t>
  </si>
  <si>
    <t>常熟康艺建设有限公司</t>
  </si>
  <si>
    <t>常熟市虞山林场园林绿化工程有限公司</t>
  </si>
  <si>
    <t>Ⅱ组
（21）</t>
  </si>
  <si>
    <t>常熟市华诚建设工程有限责任公司</t>
  </si>
  <si>
    <t>常熟市嘉盛园林绿化有限公司</t>
  </si>
  <si>
    <t>苏州市友成市政园林工程有限责任公司</t>
  </si>
  <si>
    <t>常熟市江南园林建设有限公司</t>
  </si>
  <si>
    <t>常熟市天盛钢结构有限公司</t>
  </si>
  <si>
    <t>常熟市景源顺园林绿化工程有限公司</t>
  </si>
  <si>
    <t>常熟市福山跃进绿化工程队</t>
  </si>
  <si>
    <t>常熟市常青绿化工程有限公司</t>
  </si>
  <si>
    <t>江苏联储园林工程有限公司</t>
  </si>
  <si>
    <t>常熟市振广园艺工程有限公司</t>
  </si>
  <si>
    <t>苏州亮山园林景观建设有限公司</t>
  </si>
  <si>
    <t>常熟市宝苑绿化安装工程有限公司</t>
  </si>
  <si>
    <t>常熟市苏通绿化工程有限公司</t>
  </si>
  <si>
    <t>常熟市滨江绿化工程养护有限公司</t>
  </si>
  <si>
    <t>常熟市同兴绿化养护工程有限公司</t>
  </si>
  <si>
    <t>苏州润羿景观市政工程有限公司</t>
  </si>
  <si>
    <t>常熟市东升绿化工程有限公司</t>
  </si>
  <si>
    <t>苏州山禾景园林绿化工程有限公司</t>
  </si>
  <si>
    <t>常熟市万禾园林景观有限公司</t>
  </si>
  <si>
    <t>常熟颉源绿化工程有限公司</t>
  </si>
  <si>
    <t>常熟市百盛绿化工程有限公司</t>
  </si>
  <si>
    <t>常熟芝川园林景观工程有限公司</t>
  </si>
  <si>
    <t>江苏中天昊玥环境工程有限公司</t>
  </si>
  <si>
    <t>常熟市虞剑园林绿化工程有限公司</t>
  </si>
  <si>
    <t>常熟市誉诚环境服务有限公司</t>
  </si>
  <si>
    <t>常熟枫彩环境工程有限责任公司</t>
  </si>
  <si>
    <t>工程监理房建专业评分汇总表</t>
  </si>
  <si>
    <t>技术人员得分</t>
  </si>
  <si>
    <t>项目业绩得分</t>
  </si>
  <si>
    <t>工程质量状况得分</t>
  </si>
  <si>
    <t>工程监理（房建）</t>
  </si>
  <si>
    <t>Ⅰ组
（6）</t>
  </si>
  <si>
    <t>常熟市诚建工程监理有限公司</t>
  </si>
  <si>
    <t>常熟市诚信工程建设监理有限公司</t>
  </si>
  <si>
    <t>江苏众联工程咨询有限公司</t>
  </si>
  <si>
    <t>苏州虞洋工程监理项目管理有限公司</t>
  </si>
  <si>
    <t>Ⅱ组
（3）</t>
  </si>
  <si>
    <t>苏州华扬建设咨询有限公司</t>
  </si>
  <si>
    <t>常熟苏常建设工程项目管理有限公司</t>
  </si>
  <si>
    <t>工程监理市政专业评分汇总表</t>
  </si>
  <si>
    <t>工程监理（市政）</t>
  </si>
  <si>
    <t>Ⅰ组
（1）</t>
  </si>
  <si>
    <t>苏州平安建设工程项目管理有限公司</t>
  </si>
  <si>
    <t>Ⅱ组
（4）</t>
  </si>
  <si>
    <t>评审认定不通过企业名单</t>
  </si>
  <si>
    <t>企业名称</t>
  </si>
  <si>
    <t>申报类别</t>
  </si>
  <si>
    <t>申报组别</t>
  </si>
  <si>
    <t>认定不通过原因</t>
  </si>
  <si>
    <t>Ⅱ组</t>
  </si>
  <si>
    <t>该企业为外地企业，不符合申请基本条件。</t>
  </si>
  <si>
    <t>该企业未提供相应资质证书，不符合申请基本条件。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</si>
</sst>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</numFmts>
  <fonts count="55">
    <font>
      <sz val="12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b/>
      <sz val="16"/>
      <name val="Calibri"/>
      <family val="0"/>
    </font>
    <font>
      <b/>
      <sz val="20"/>
      <name val="Calibri"/>
      <family val="0"/>
    </font>
    <font>
      <sz val="9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2" fillId="0" borderId="0" xfId="0" applyFont="1" applyFill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view="pageBreakPreview" zoomScaleSheetLayoutView="100" workbookViewId="0" topLeftCell="A1">
      <pane ySplit="2" topLeftCell="A3" activePane="bottomLeft" state="frozen"/>
      <selection pane="bottomLeft" activeCell="D18" sqref="D18"/>
    </sheetView>
  </sheetViews>
  <sheetFormatPr defaultColWidth="9.00390625" defaultRowHeight="19.5" customHeight="1"/>
  <cols>
    <col min="1" max="1" width="5.25390625" style="12" customWidth="1"/>
    <col min="2" max="2" width="5.75390625" style="12" customWidth="1"/>
    <col min="3" max="3" width="4.25390625" style="12" customWidth="1"/>
    <col min="4" max="4" width="29.00390625" style="12" customWidth="1"/>
    <col min="5" max="5" width="5.875" style="12" customWidth="1"/>
    <col min="6" max="6" width="6.375" style="12" customWidth="1"/>
    <col min="7" max="7" width="5.875" style="12" customWidth="1"/>
    <col min="8" max="8" width="7.25390625" style="12" customWidth="1"/>
    <col min="9" max="9" width="6.50390625" style="12" customWidth="1"/>
    <col min="10" max="10" width="7.375" style="12" customWidth="1"/>
    <col min="11" max="11" width="7.25390625" style="12" customWidth="1"/>
    <col min="12" max="12" width="9.875" style="12" customWidth="1"/>
    <col min="13" max="13" width="7.00390625" style="12" customWidth="1"/>
    <col min="14" max="14" width="7.75390625" style="12" customWidth="1"/>
    <col min="15" max="15" width="5.625" style="13" customWidth="1"/>
    <col min="16" max="16" width="7.50390625" style="12" customWidth="1"/>
    <col min="17" max="17" width="18.125" style="12" customWidth="1"/>
    <col min="18" max="16384" width="9.00390625" style="12" customWidth="1"/>
  </cols>
  <sheetData>
    <row r="1" spans="1:16" ht="34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37.5" customHeight="1">
      <c r="A2" s="15" t="s">
        <v>1</v>
      </c>
      <c r="B2" s="15" t="s">
        <v>2</v>
      </c>
      <c r="C2" s="15" t="s">
        <v>3</v>
      </c>
      <c r="D2" s="15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16</v>
      </c>
    </row>
    <row r="3" spans="1:16" s="11" customFormat="1" ht="20.25" customHeight="1">
      <c r="A3" s="64" t="s">
        <v>17</v>
      </c>
      <c r="B3" s="35" t="s">
        <v>18</v>
      </c>
      <c r="C3" s="24">
        <v>1</v>
      </c>
      <c r="D3" s="18" t="s">
        <v>19</v>
      </c>
      <c r="E3" s="19">
        <v>15</v>
      </c>
      <c r="F3" s="19">
        <v>4</v>
      </c>
      <c r="G3" s="19">
        <v>8.5</v>
      </c>
      <c r="H3" s="19">
        <v>2</v>
      </c>
      <c r="I3" s="19">
        <v>36.61</v>
      </c>
      <c r="J3" s="57">
        <v>0</v>
      </c>
      <c r="K3" s="57">
        <v>18.96</v>
      </c>
      <c r="L3" s="57">
        <v>28.68</v>
      </c>
      <c r="M3" s="57">
        <v>0</v>
      </c>
      <c r="N3" s="57">
        <f aca="true" t="shared" si="0" ref="N3:N14">SUM(E3:I3)+SUM(K3:M3)-J3</f>
        <v>113.75</v>
      </c>
      <c r="O3" s="58">
        <v>1</v>
      </c>
      <c r="P3" s="21"/>
    </row>
    <row r="4" spans="1:16" s="11" customFormat="1" ht="20.25" customHeight="1">
      <c r="A4" s="64"/>
      <c r="B4" s="38"/>
      <c r="C4" s="24">
        <v>2</v>
      </c>
      <c r="D4" s="18" t="s">
        <v>20</v>
      </c>
      <c r="E4" s="19">
        <v>30</v>
      </c>
      <c r="F4" s="19">
        <v>5</v>
      </c>
      <c r="G4" s="19">
        <f>9+10+4+3.5</f>
        <v>26.5</v>
      </c>
      <c r="H4" s="19">
        <v>2</v>
      </c>
      <c r="I4" s="19">
        <v>4.91</v>
      </c>
      <c r="J4" s="57">
        <v>5</v>
      </c>
      <c r="K4" s="57">
        <v>19.47</v>
      </c>
      <c r="L4" s="57">
        <f>14.58+14.68</f>
        <v>29.259999999999998</v>
      </c>
      <c r="M4" s="57">
        <v>0</v>
      </c>
      <c r="N4" s="57">
        <f t="shared" si="0"/>
        <v>112.13999999999999</v>
      </c>
      <c r="O4" s="58">
        <v>2</v>
      </c>
      <c r="P4" s="18"/>
    </row>
    <row r="5" spans="1:16" s="11" customFormat="1" ht="20.25" customHeight="1">
      <c r="A5" s="64"/>
      <c r="B5" s="38"/>
      <c r="C5" s="24">
        <v>3</v>
      </c>
      <c r="D5" s="18" t="s">
        <v>21</v>
      </c>
      <c r="E5" s="19">
        <v>0</v>
      </c>
      <c r="F5" s="19">
        <v>4</v>
      </c>
      <c r="G5" s="19">
        <v>4.5</v>
      </c>
      <c r="H5" s="19">
        <v>2</v>
      </c>
      <c r="I5" s="19">
        <v>6.83</v>
      </c>
      <c r="J5" s="57">
        <v>0</v>
      </c>
      <c r="K5" s="57">
        <v>10</v>
      </c>
      <c r="L5" s="57">
        <v>28.81</v>
      </c>
      <c r="M5" s="57">
        <v>0</v>
      </c>
      <c r="N5" s="57">
        <f t="shared" si="0"/>
        <v>56.14</v>
      </c>
      <c r="O5" s="58">
        <v>3</v>
      </c>
      <c r="P5" s="18"/>
    </row>
    <row r="6" spans="1:16" s="11" customFormat="1" ht="20.25" customHeight="1">
      <c r="A6" s="64"/>
      <c r="B6" s="39"/>
      <c r="C6" s="24">
        <v>4</v>
      </c>
      <c r="D6" s="18" t="s">
        <v>22</v>
      </c>
      <c r="E6" s="19">
        <v>0</v>
      </c>
      <c r="F6" s="19">
        <v>1</v>
      </c>
      <c r="G6" s="19">
        <v>4</v>
      </c>
      <c r="H6" s="19">
        <v>0.5</v>
      </c>
      <c r="I6" s="19">
        <v>2.5</v>
      </c>
      <c r="J6" s="57">
        <v>2</v>
      </c>
      <c r="K6" s="57">
        <v>20</v>
      </c>
      <c r="L6" s="57">
        <v>26.42</v>
      </c>
      <c r="M6" s="57">
        <v>0</v>
      </c>
      <c r="N6" s="57">
        <f t="shared" si="0"/>
        <v>52.42</v>
      </c>
      <c r="O6" s="58">
        <v>4</v>
      </c>
      <c r="P6" s="18"/>
    </row>
    <row r="7" spans="1:16" s="11" customFormat="1" ht="20.25" customHeight="1">
      <c r="A7" s="64"/>
      <c r="B7" s="35" t="s">
        <v>23</v>
      </c>
      <c r="C7" s="24">
        <v>1</v>
      </c>
      <c r="D7" s="18" t="s">
        <v>24</v>
      </c>
      <c r="E7" s="19">
        <v>30</v>
      </c>
      <c r="F7" s="19">
        <v>1.5</v>
      </c>
      <c r="G7" s="19">
        <v>9</v>
      </c>
      <c r="H7" s="19">
        <v>0</v>
      </c>
      <c r="I7" s="19">
        <v>34.15</v>
      </c>
      <c r="J7" s="57">
        <v>0</v>
      </c>
      <c r="K7" s="57">
        <v>19.77</v>
      </c>
      <c r="L7" s="57">
        <v>26.84</v>
      </c>
      <c r="M7" s="57">
        <v>0</v>
      </c>
      <c r="N7" s="57">
        <f t="shared" si="0"/>
        <v>121.26</v>
      </c>
      <c r="O7" s="58">
        <v>1</v>
      </c>
      <c r="P7" s="18"/>
    </row>
    <row r="8" spans="1:16" s="11" customFormat="1" ht="20.25" customHeight="1">
      <c r="A8" s="64"/>
      <c r="B8" s="38"/>
      <c r="C8" s="24">
        <v>2</v>
      </c>
      <c r="D8" s="18" t="s">
        <v>25</v>
      </c>
      <c r="E8" s="19">
        <v>30</v>
      </c>
      <c r="F8" s="19">
        <v>0</v>
      </c>
      <c r="G8" s="19">
        <v>0</v>
      </c>
      <c r="H8" s="19">
        <v>0</v>
      </c>
      <c r="I8" s="19">
        <v>8.57</v>
      </c>
      <c r="J8" s="57">
        <v>2</v>
      </c>
      <c r="K8" s="57">
        <v>18.08</v>
      </c>
      <c r="L8" s="57">
        <v>26.94</v>
      </c>
      <c r="M8" s="57">
        <v>0</v>
      </c>
      <c r="N8" s="57">
        <f t="shared" si="0"/>
        <v>81.59</v>
      </c>
      <c r="O8" s="58">
        <v>2</v>
      </c>
      <c r="P8" s="18"/>
    </row>
    <row r="9" spans="1:16" s="11" customFormat="1" ht="20.25" customHeight="1">
      <c r="A9" s="64"/>
      <c r="B9" s="38"/>
      <c r="C9" s="24">
        <v>3</v>
      </c>
      <c r="D9" s="65" t="s">
        <v>26</v>
      </c>
      <c r="E9" s="19">
        <v>0</v>
      </c>
      <c r="F9" s="19">
        <v>0</v>
      </c>
      <c r="G9" s="19">
        <v>0</v>
      </c>
      <c r="H9" s="19">
        <v>0</v>
      </c>
      <c r="I9" s="19">
        <v>28.97</v>
      </c>
      <c r="J9" s="57">
        <v>0</v>
      </c>
      <c r="K9" s="57">
        <v>19.8</v>
      </c>
      <c r="L9" s="57">
        <v>28.95</v>
      </c>
      <c r="M9" s="57">
        <v>1</v>
      </c>
      <c r="N9" s="57">
        <f t="shared" si="0"/>
        <v>78.72</v>
      </c>
      <c r="O9" s="58">
        <v>3</v>
      </c>
      <c r="P9" s="18"/>
    </row>
    <row r="10" spans="1:16" s="11" customFormat="1" ht="20.25" customHeight="1">
      <c r="A10" s="64"/>
      <c r="B10" s="38"/>
      <c r="C10" s="24">
        <v>4</v>
      </c>
      <c r="D10" s="65" t="s">
        <v>27</v>
      </c>
      <c r="E10" s="19">
        <v>15</v>
      </c>
      <c r="F10" s="19">
        <v>0</v>
      </c>
      <c r="G10" s="19">
        <v>0</v>
      </c>
      <c r="H10" s="19">
        <v>0</v>
      </c>
      <c r="I10" s="19">
        <v>1.56</v>
      </c>
      <c r="J10" s="57">
        <v>0</v>
      </c>
      <c r="K10" s="57">
        <v>19</v>
      </c>
      <c r="L10" s="57">
        <v>26.83</v>
      </c>
      <c r="M10" s="57">
        <v>0</v>
      </c>
      <c r="N10" s="57">
        <f t="shared" si="0"/>
        <v>62.39</v>
      </c>
      <c r="O10" s="58">
        <v>4</v>
      </c>
      <c r="P10" s="18"/>
    </row>
    <row r="11" spans="1:16" s="11" customFormat="1" ht="20.25" customHeight="1">
      <c r="A11" s="64"/>
      <c r="B11" s="38"/>
      <c r="C11" s="24">
        <v>5</v>
      </c>
      <c r="D11" s="65" t="s">
        <v>28</v>
      </c>
      <c r="E11" s="19">
        <v>0</v>
      </c>
      <c r="F11" s="19">
        <v>0</v>
      </c>
      <c r="G11" s="19">
        <v>0</v>
      </c>
      <c r="H11" s="19">
        <v>0</v>
      </c>
      <c r="I11" s="19">
        <v>14.21</v>
      </c>
      <c r="J11" s="57">
        <v>0</v>
      </c>
      <c r="K11" s="57">
        <v>20</v>
      </c>
      <c r="L11" s="57">
        <v>27.43</v>
      </c>
      <c r="M11" s="57">
        <v>0</v>
      </c>
      <c r="N11" s="57">
        <f t="shared" si="0"/>
        <v>61.64</v>
      </c>
      <c r="O11" s="58">
        <v>5</v>
      </c>
      <c r="P11" s="18"/>
    </row>
    <row r="12" spans="1:20" s="11" customFormat="1" ht="20.25" customHeight="1">
      <c r="A12" s="64"/>
      <c r="B12" s="38"/>
      <c r="C12" s="24">
        <v>6</v>
      </c>
      <c r="D12" s="20" t="s">
        <v>29</v>
      </c>
      <c r="E12" s="19">
        <v>0</v>
      </c>
      <c r="F12" s="19">
        <v>0</v>
      </c>
      <c r="G12" s="19">
        <v>0</v>
      </c>
      <c r="H12" s="19">
        <v>0</v>
      </c>
      <c r="I12" s="19">
        <v>8.95</v>
      </c>
      <c r="J12" s="57">
        <v>0</v>
      </c>
      <c r="K12" s="57">
        <v>19</v>
      </c>
      <c r="L12" s="57">
        <v>28.95</v>
      </c>
      <c r="M12" s="57">
        <v>0</v>
      </c>
      <c r="N12" s="57">
        <f t="shared" si="0"/>
        <v>56.900000000000006</v>
      </c>
      <c r="O12" s="58">
        <v>6</v>
      </c>
      <c r="P12" s="18"/>
      <c r="Q12" s="89"/>
      <c r="R12" s="90"/>
      <c r="S12" s="89"/>
      <c r="T12" s="89"/>
    </row>
    <row r="13" spans="1:20" s="11" customFormat="1" ht="20.25" customHeight="1">
      <c r="A13" s="64"/>
      <c r="B13" s="38"/>
      <c r="C13" s="24">
        <v>7</v>
      </c>
      <c r="D13" s="65" t="s">
        <v>30</v>
      </c>
      <c r="E13" s="19">
        <v>0</v>
      </c>
      <c r="F13" s="19">
        <v>0</v>
      </c>
      <c r="G13" s="19">
        <v>0</v>
      </c>
      <c r="H13" s="19">
        <v>0</v>
      </c>
      <c r="I13" s="19">
        <v>4.42</v>
      </c>
      <c r="J13" s="57">
        <v>0</v>
      </c>
      <c r="K13" s="57">
        <v>19.2</v>
      </c>
      <c r="L13" s="57">
        <f>12.94+13.49</f>
        <v>26.43</v>
      </c>
      <c r="M13" s="57">
        <v>0</v>
      </c>
      <c r="N13" s="57">
        <f t="shared" si="0"/>
        <v>50.05</v>
      </c>
      <c r="O13" s="58">
        <v>7</v>
      </c>
      <c r="P13" s="88"/>
      <c r="Q13" s="89"/>
      <c r="R13" s="90"/>
      <c r="S13" s="89"/>
      <c r="T13" s="89"/>
    </row>
    <row r="14" spans="1:20" s="11" customFormat="1" ht="20.25" customHeight="1">
      <c r="A14" s="64"/>
      <c r="B14" s="38"/>
      <c r="C14" s="24">
        <v>8</v>
      </c>
      <c r="D14" s="65" t="s">
        <v>31</v>
      </c>
      <c r="E14" s="19">
        <v>0</v>
      </c>
      <c r="F14" s="19">
        <v>0</v>
      </c>
      <c r="G14" s="19">
        <v>0</v>
      </c>
      <c r="H14" s="19">
        <v>0</v>
      </c>
      <c r="I14" s="19">
        <v>0.48</v>
      </c>
      <c r="J14" s="57">
        <v>0</v>
      </c>
      <c r="K14" s="57">
        <v>20</v>
      </c>
      <c r="L14" s="57">
        <v>26.91</v>
      </c>
      <c r="M14" s="57">
        <v>1</v>
      </c>
      <c r="N14" s="57">
        <f t="shared" si="0"/>
        <v>48.38999999999999</v>
      </c>
      <c r="O14" s="58">
        <v>8</v>
      </c>
      <c r="P14" s="18"/>
      <c r="Q14" s="89"/>
      <c r="R14" s="90"/>
      <c r="S14" s="89"/>
      <c r="T14" s="89"/>
    </row>
    <row r="15" spans="1:20" s="11" customFormat="1" ht="20.25" customHeight="1">
      <c r="A15" s="64"/>
      <c r="B15" s="35" t="s">
        <v>32</v>
      </c>
      <c r="C15" s="24">
        <v>1</v>
      </c>
      <c r="D15" s="18" t="s">
        <v>33</v>
      </c>
      <c r="E15" s="19">
        <v>0</v>
      </c>
      <c r="F15" s="19">
        <v>0</v>
      </c>
      <c r="G15" s="19">
        <v>0</v>
      </c>
      <c r="H15" s="19">
        <v>2</v>
      </c>
      <c r="I15" s="19">
        <v>55.49</v>
      </c>
      <c r="J15" s="57">
        <v>0</v>
      </c>
      <c r="K15" s="57">
        <v>19.81</v>
      </c>
      <c r="L15" s="57">
        <v>25.86</v>
      </c>
      <c r="M15" s="57">
        <v>0</v>
      </c>
      <c r="N15" s="57">
        <f aca="true" t="shared" si="1" ref="N15:N62">SUM(E15:I15)+SUM(K15:M15)-J15</f>
        <v>103.16</v>
      </c>
      <c r="O15" s="58">
        <v>1</v>
      </c>
      <c r="P15" s="18"/>
      <c r="Q15" s="89"/>
      <c r="R15" s="90"/>
      <c r="S15" s="89"/>
      <c r="T15" s="89"/>
    </row>
    <row r="16" spans="1:20" s="11" customFormat="1" ht="20.25" customHeight="1">
      <c r="A16" s="64"/>
      <c r="B16" s="38"/>
      <c r="C16" s="24">
        <v>2</v>
      </c>
      <c r="D16" s="18" t="s">
        <v>34</v>
      </c>
      <c r="E16" s="19">
        <v>30</v>
      </c>
      <c r="F16" s="19">
        <v>0</v>
      </c>
      <c r="G16" s="19">
        <v>0</v>
      </c>
      <c r="H16" s="19">
        <v>0</v>
      </c>
      <c r="I16" s="19">
        <v>21.21</v>
      </c>
      <c r="J16" s="57">
        <v>0</v>
      </c>
      <c r="K16" s="57">
        <v>18</v>
      </c>
      <c r="L16" s="57">
        <v>27.15</v>
      </c>
      <c r="M16" s="57">
        <v>0</v>
      </c>
      <c r="N16" s="57">
        <f t="shared" si="1"/>
        <v>96.36</v>
      </c>
      <c r="O16" s="58">
        <v>2</v>
      </c>
      <c r="P16" s="18"/>
      <c r="Q16" s="89"/>
      <c r="R16" s="90"/>
      <c r="S16" s="89"/>
      <c r="T16" s="89"/>
    </row>
    <row r="17" spans="1:20" s="11" customFormat="1" ht="20.25" customHeight="1">
      <c r="A17" s="64"/>
      <c r="B17" s="38"/>
      <c r="C17" s="24">
        <v>3</v>
      </c>
      <c r="D17" s="18" t="s">
        <v>35</v>
      </c>
      <c r="E17" s="19">
        <v>30</v>
      </c>
      <c r="F17" s="19">
        <v>0</v>
      </c>
      <c r="G17" s="19">
        <v>0</v>
      </c>
      <c r="H17" s="19">
        <v>0</v>
      </c>
      <c r="I17" s="19">
        <v>11.2</v>
      </c>
      <c r="J17" s="57">
        <v>0</v>
      </c>
      <c r="K17" s="57">
        <v>18.63</v>
      </c>
      <c r="L17" s="57">
        <v>25.9</v>
      </c>
      <c r="M17" s="57">
        <v>0</v>
      </c>
      <c r="N17" s="57">
        <f t="shared" si="1"/>
        <v>85.73</v>
      </c>
      <c r="O17" s="58">
        <v>3</v>
      </c>
      <c r="P17" s="18"/>
      <c r="Q17" s="89"/>
      <c r="R17" s="90"/>
      <c r="S17" s="89"/>
      <c r="T17" s="89"/>
    </row>
    <row r="18" spans="1:20" s="11" customFormat="1" ht="20.25" customHeight="1">
      <c r="A18" s="64"/>
      <c r="B18" s="38"/>
      <c r="C18" s="24">
        <v>4</v>
      </c>
      <c r="D18" s="18" t="s">
        <v>36</v>
      </c>
      <c r="E18" s="19">
        <v>0</v>
      </c>
      <c r="F18" s="19">
        <v>0</v>
      </c>
      <c r="G18" s="19">
        <v>0</v>
      </c>
      <c r="H18" s="19">
        <v>0</v>
      </c>
      <c r="I18" s="19">
        <v>39.1</v>
      </c>
      <c r="J18" s="57">
        <v>0</v>
      </c>
      <c r="K18" s="57">
        <v>20</v>
      </c>
      <c r="L18" s="57">
        <v>25.86</v>
      </c>
      <c r="M18" s="57">
        <v>0</v>
      </c>
      <c r="N18" s="57">
        <f t="shared" si="1"/>
        <v>84.96000000000001</v>
      </c>
      <c r="O18" s="58">
        <v>4</v>
      </c>
      <c r="P18" s="18"/>
      <c r="Q18" s="89"/>
      <c r="R18" s="90"/>
      <c r="S18" s="89"/>
      <c r="T18" s="89"/>
    </row>
    <row r="19" spans="1:20" s="11" customFormat="1" ht="20.25" customHeight="1">
      <c r="A19" s="64"/>
      <c r="B19" s="38"/>
      <c r="C19" s="24">
        <v>5</v>
      </c>
      <c r="D19" s="18" t="s">
        <v>37</v>
      </c>
      <c r="E19" s="19">
        <v>0</v>
      </c>
      <c r="F19" s="19">
        <v>0</v>
      </c>
      <c r="G19" s="19">
        <v>0</v>
      </c>
      <c r="H19" s="19">
        <v>4</v>
      </c>
      <c r="I19" s="19">
        <v>33.39</v>
      </c>
      <c r="J19" s="57">
        <v>0</v>
      </c>
      <c r="K19" s="57">
        <v>19.36</v>
      </c>
      <c r="L19" s="57">
        <v>25.86</v>
      </c>
      <c r="M19" s="57">
        <v>0</v>
      </c>
      <c r="N19" s="57">
        <f t="shared" si="1"/>
        <v>82.61</v>
      </c>
      <c r="O19" s="58">
        <v>5</v>
      </c>
      <c r="P19" s="18"/>
      <c r="Q19" s="89"/>
      <c r="R19" s="90"/>
      <c r="S19" s="89"/>
      <c r="T19" s="89"/>
    </row>
    <row r="20" spans="1:20" s="11" customFormat="1" ht="20.25" customHeight="1">
      <c r="A20" s="64"/>
      <c r="B20" s="38"/>
      <c r="C20" s="24">
        <v>6</v>
      </c>
      <c r="D20" s="18" t="s">
        <v>38</v>
      </c>
      <c r="E20" s="19">
        <v>15</v>
      </c>
      <c r="F20" s="19">
        <v>0</v>
      </c>
      <c r="G20" s="19">
        <v>0</v>
      </c>
      <c r="H20" s="19">
        <v>0</v>
      </c>
      <c r="I20" s="19">
        <v>16.37</v>
      </c>
      <c r="J20" s="57">
        <v>0</v>
      </c>
      <c r="K20" s="57">
        <v>19.63</v>
      </c>
      <c r="L20" s="57">
        <v>25.86</v>
      </c>
      <c r="M20" s="57">
        <v>0</v>
      </c>
      <c r="N20" s="57">
        <f t="shared" si="1"/>
        <v>76.86</v>
      </c>
      <c r="O20" s="58">
        <v>6</v>
      </c>
      <c r="P20" s="18"/>
      <c r="Q20" s="89"/>
      <c r="R20" s="90"/>
      <c r="S20" s="89"/>
      <c r="T20" s="89"/>
    </row>
    <row r="21" spans="1:20" s="11" customFormat="1" ht="20.25" customHeight="1">
      <c r="A21" s="64"/>
      <c r="B21" s="38"/>
      <c r="C21" s="24">
        <v>7</v>
      </c>
      <c r="D21" s="18" t="s">
        <v>39</v>
      </c>
      <c r="E21" s="19">
        <v>30</v>
      </c>
      <c r="F21" s="19">
        <v>0</v>
      </c>
      <c r="G21" s="19">
        <v>0</v>
      </c>
      <c r="H21" s="19">
        <v>0</v>
      </c>
      <c r="I21" s="19">
        <v>0</v>
      </c>
      <c r="J21" s="57">
        <v>0</v>
      </c>
      <c r="K21" s="57">
        <v>18.6</v>
      </c>
      <c r="L21" s="57">
        <v>26.66</v>
      </c>
      <c r="M21" s="57">
        <v>0</v>
      </c>
      <c r="N21" s="57">
        <f t="shared" si="1"/>
        <v>75.26</v>
      </c>
      <c r="O21" s="58">
        <v>7</v>
      </c>
      <c r="P21" s="18"/>
      <c r="Q21" s="89"/>
      <c r="R21" s="90"/>
      <c r="S21" s="89"/>
      <c r="T21" s="89"/>
    </row>
    <row r="22" spans="1:20" s="11" customFormat="1" ht="20.25" customHeight="1">
      <c r="A22" s="64"/>
      <c r="B22" s="38"/>
      <c r="C22" s="24">
        <v>8</v>
      </c>
      <c r="D22" s="18" t="s">
        <v>40</v>
      </c>
      <c r="E22" s="19">
        <v>30</v>
      </c>
      <c r="F22" s="19">
        <v>0</v>
      </c>
      <c r="G22" s="19">
        <v>0</v>
      </c>
      <c r="H22" s="19">
        <v>0</v>
      </c>
      <c r="I22" s="19">
        <v>11.5</v>
      </c>
      <c r="J22" s="57">
        <v>4</v>
      </c>
      <c r="K22" s="57">
        <v>12</v>
      </c>
      <c r="L22" s="57">
        <v>25.29</v>
      </c>
      <c r="M22" s="57">
        <v>0</v>
      </c>
      <c r="N22" s="57">
        <f t="shared" si="1"/>
        <v>74.78999999999999</v>
      </c>
      <c r="O22" s="58">
        <v>8</v>
      </c>
      <c r="P22" s="18"/>
      <c r="Q22" s="89"/>
      <c r="R22" s="90"/>
      <c r="S22" s="89"/>
      <c r="T22" s="89"/>
    </row>
    <row r="23" spans="1:20" s="11" customFormat="1" ht="20.25" customHeight="1">
      <c r="A23" s="64"/>
      <c r="B23" s="38"/>
      <c r="C23" s="24">
        <v>9</v>
      </c>
      <c r="D23" s="18" t="s">
        <v>41</v>
      </c>
      <c r="E23" s="19">
        <v>15</v>
      </c>
      <c r="F23" s="19">
        <v>0</v>
      </c>
      <c r="G23" s="19">
        <v>0</v>
      </c>
      <c r="H23" s="19">
        <v>0</v>
      </c>
      <c r="I23" s="19">
        <v>21.58</v>
      </c>
      <c r="J23" s="57">
        <v>0</v>
      </c>
      <c r="K23" s="57">
        <v>10</v>
      </c>
      <c r="L23" s="57">
        <v>25.86</v>
      </c>
      <c r="M23" s="57">
        <v>0</v>
      </c>
      <c r="N23" s="57">
        <f t="shared" si="1"/>
        <v>72.44</v>
      </c>
      <c r="O23" s="58">
        <v>9</v>
      </c>
      <c r="P23" s="18"/>
      <c r="Q23" s="89"/>
      <c r="R23" s="90"/>
      <c r="S23" s="89"/>
      <c r="T23" s="89"/>
    </row>
    <row r="24" spans="1:20" s="11" customFormat="1" ht="20.25" customHeight="1">
      <c r="A24" s="64"/>
      <c r="B24" s="38"/>
      <c r="C24" s="24">
        <v>10</v>
      </c>
      <c r="D24" s="18" t="s">
        <v>42</v>
      </c>
      <c r="E24" s="19">
        <v>15</v>
      </c>
      <c r="F24" s="19">
        <v>0</v>
      </c>
      <c r="G24" s="19">
        <v>0</v>
      </c>
      <c r="H24" s="19">
        <v>0</v>
      </c>
      <c r="I24" s="19">
        <v>20.65</v>
      </c>
      <c r="J24" s="57">
        <v>2</v>
      </c>
      <c r="K24" s="57">
        <v>10</v>
      </c>
      <c r="L24" s="57">
        <v>24.88</v>
      </c>
      <c r="M24" s="57">
        <v>0</v>
      </c>
      <c r="N24" s="57">
        <f t="shared" si="1"/>
        <v>68.53</v>
      </c>
      <c r="O24" s="58">
        <v>10</v>
      </c>
      <c r="P24" s="18"/>
      <c r="Q24" s="89"/>
      <c r="R24" s="90"/>
      <c r="S24" s="89"/>
      <c r="T24" s="89"/>
    </row>
    <row r="25" spans="1:20" s="11" customFormat="1" ht="20.25" customHeight="1">
      <c r="A25" s="64"/>
      <c r="B25" s="38"/>
      <c r="C25" s="24">
        <v>11</v>
      </c>
      <c r="D25" s="18" t="s">
        <v>43</v>
      </c>
      <c r="E25" s="19">
        <v>0</v>
      </c>
      <c r="F25" s="19">
        <v>0</v>
      </c>
      <c r="G25" s="19">
        <v>0</v>
      </c>
      <c r="H25" s="19">
        <v>0</v>
      </c>
      <c r="I25" s="19">
        <v>19.496</v>
      </c>
      <c r="J25" s="57">
        <v>0</v>
      </c>
      <c r="K25" s="57">
        <v>20</v>
      </c>
      <c r="L25" s="57">
        <v>27.45</v>
      </c>
      <c r="M25" s="57">
        <v>0</v>
      </c>
      <c r="N25" s="57">
        <f t="shared" si="1"/>
        <v>66.946</v>
      </c>
      <c r="O25" s="58">
        <v>11</v>
      </c>
      <c r="P25" s="18"/>
      <c r="Q25" s="89"/>
      <c r="R25" s="90"/>
      <c r="S25" s="89"/>
      <c r="T25" s="89"/>
    </row>
    <row r="26" spans="1:20" s="11" customFormat="1" ht="20.25" customHeight="1">
      <c r="A26" s="64"/>
      <c r="B26" s="38"/>
      <c r="C26" s="24">
        <v>12</v>
      </c>
      <c r="D26" s="18" t="s">
        <v>44</v>
      </c>
      <c r="E26" s="19">
        <v>0</v>
      </c>
      <c r="F26" s="19">
        <v>0</v>
      </c>
      <c r="G26" s="19">
        <v>0</v>
      </c>
      <c r="H26" s="19">
        <v>2</v>
      </c>
      <c r="I26" s="19">
        <v>10.88</v>
      </c>
      <c r="J26" s="57">
        <v>0</v>
      </c>
      <c r="K26" s="57">
        <v>19.4</v>
      </c>
      <c r="L26" s="57">
        <v>26.98</v>
      </c>
      <c r="M26" s="57">
        <v>1</v>
      </c>
      <c r="N26" s="57">
        <f t="shared" si="1"/>
        <v>60.26</v>
      </c>
      <c r="O26" s="58">
        <v>12</v>
      </c>
      <c r="P26" s="18"/>
      <c r="Q26" s="89"/>
      <c r="R26" s="90"/>
      <c r="S26" s="89"/>
      <c r="T26" s="89"/>
    </row>
    <row r="27" spans="1:20" s="11" customFormat="1" ht="20.25" customHeight="1">
      <c r="A27" s="64"/>
      <c r="B27" s="38"/>
      <c r="C27" s="24">
        <v>13</v>
      </c>
      <c r="D27" s="18" t="s">
        <v>45</v>
      </c>
      <c r="E27" s="19">
        <v>0</v>
      </c>
      <c r="F27" s="19">
        <v>0</v>
      </c>
      <c r="G27" s="19">
        <v>0</v>
      </c>
      <c r="H27" s="19">
        <v>0</v>
      </c>
      <c r="I27" s="19">
        <v>13.1</v>
      </c>
      <c r="J27" s="57">
        <v>0</v>
      </c>
      <c r="K27" s="57">
        <v>19.2</v>
      </c>
      <c r="L27" s="57">
        <v>25.86</v>
      </c>
      <c r="M27" s="57">
        <v>0</v>
      </c>
      <c r="N27" s="57">
        <f t="shared" si="1"/>
        <v>58.160000000000004</v>
      </c>
      <c r="O27" s="58">
        <v>13</v>
      </c>
      <c r="P27" s="18"/>
      <c r="Q27" s="89"/>
      <c r="R27" s="90"/>
      <c r="S27" s="89"/>
      <c r="T27" s="89"/>
    </row>
    <row r="28" spans="1:20" s="11" customFormat="1" ht="20.25" customHeight="1">
      <c r="A28" s="64"/>
      <c r="B28" s="38"/>
      <c r="C28" s="24">
        <v>14</v>
      </c>
      <c r="D28" s="18" t="s">
        <v>46</v>
      </c>
      <c r="E28" s="19">
        <v>0</v>
      </c>
      <c r="F28" s="19">
        <v>0</v>
      </c>
      <c r="G28" s="19">
        <v>0</v>
      </c>
      <c r="H28" s="19">
        <v>0</v>
      </c>
      <c r="I28" s="19">
        <v>11.74</v>
      </c>
      <c r="J28" s="57">
        <v>0</v>
      </c>
      <c r="K28" s="57">
        <v>20</v>
      </c>
      <c r="L28" s="57">
        <v>26.37</v>
      </c>
      <c r="M28" s="57">
        <v>0</v>
      </c>
      <c r="N28" s="57">
        <f t="shared" si="1"/>
        <v>58.11000000000001</v>
      </c>
      <c r="O28" s="58">
        <v>14</v>
      </c>
      <c r="P28" s="18"/>
      <c r="Q28" s="89"/>
      <c r="R28" s="90"/>
      <c r="S28" s="89"/>
      <c r="T28" s="89"/>
    </row>
    <row r="29" spans="1:20" s="11" customFormat="1" ht="20.25" customHeight="1">
      <c r="A29" s="64"/>
      <c r="B29" s="38"/>
      <c r="C29" s="24">
        <v>15</v>
      </c>
      <c r="D29" s="65" t="s">
        <v>47</v>
      </c>
      <c r="E29" s="19">
        <v>0</v>
      </c>
      <c r="F29" s="19">
        <v>0</v>
      </c>
      <c r="G29" s="19">
        <v>0</v>
      </c>
      <c r="H29" s="19">
        <v>0</v>
      </c>
      <c r="I29" s="19">
        <v>7.01</v>
      </c>
      <c r="J29" s="57">
        <v>0</v>
      </c>
      <c r="K29" s="57">
        <v>20</v>
      </c>
      <c r="L29" s="57">
        <v>25.86</v>
      </c>
      <c r="M29" s="57">
        <v>0</v>
      </c>
      <c r="N29" s="57">
        <f t="shared" si="1"/>
        <v>52.87</v>
      </c>
      <c r="O29" s="58">
        <v>15</v>
      </c>
      <c r="P29" s="18"/>
      <c r="Q29" s="89"/>
      <c r="R29" s="90"/>
      <c r="S29" s="89"/>
      <c r="T29" s="89"/>
    </row>
    <row r="30" spans="1:20" s="11" customFormat="1" ht="20.25" customHeight="1">
      <c r="A30" s="64"/>
      <c r="B30" s="38"/>
      <c r="C30" s="24">
        <v>16</v>
      </c>
      <c r="D30" s="18" t="s">
        <v>48</v>
      </c>
      <c r="E30" s="19">
        <v>0</v>
      </c>
      <c r="F30" s="19">
        <v>0</v>
      </c>
      <c r="G30" s="19">
        <v>0</v>
      </c>
      <c r="H30" s="19">
        <v>0</v>
      </c>
      <c r="I30" s="19">
        <v>7.36</v>
      </c>
      <c r="J30" s="57">
        <v>0</v>
      </c>
      <c r="K30" s="57">
        <v>19.4</v>
      </c>
      <c r="L30" s="57">
        <v>25.86</v>
      </c>
      <c r="M30" s="57">
        <v>0</v>
      </c>
      <c r="N30" s="57">
        <f t="shared" si="1"/>
        <v>52.62</v>
      </c>
      <c r="O30" s="58">
        <v>16</v>
      </c>
      <c r="P30" s="18"/>
      <c r="Q30" s="89"/>
      <c r="R30" s="90"/>
      <c r="S30" s="89"/>
      <c r="T30" s="89"/>
    </row>
    <row r="31" spans="1:20" s="11" customFormat="1" ht="20.25" customHeight="1">
      <c r="A31" s="64"/>
      <c r="B31" s="38"/>
      <c r="C31" s="24">
        <v>17</v>
      </c>
      <c r="D31" s="18" t="s">
        <v>49</v>
      </c>
      <c r="E31" s="19">
        <v>0</v>
      </c>
      <c r="F31" s="19">
        <v>0</v>
      </c>
      <c r="G31" s="19">
        <v>0</v>
      </c>
      <c r="H31" s="19">
        <v>0.5</v>
      </c>
      <c r="I31" s="19">
        <v>6.66</v>
      </c>
      <c r="J31" s="57">
        <v>0</v>
      </c>
      <c r="K31" s="57">
        <v>19.27</v>
      </c>
      <c r="L31" s="57">
        <v>25.86</v>
      </c>
      <c r="M31" s="57">
        <v>0</v>
      </c>
      <c r="N31" s="57">
        <f t="shared" si="1"/>
        <v>52.28999999999999</v>
      </c>
      <c r="O31" s="58">
        <v>17</v>
      </c>
      <c r="P31" s="18"/>
      <c r="Q31" s="89"/>
      <c r="R31" s="90"/>
      <c r="S31" s="89"/>
      <c r="T31" s="89"/>
    </row>
    <row r="32" spans="1:20" s="11" customFormat="1" ht="20.25" customHeight="1">
      <c r="A32" s="64"/>
      <c r="B32" s="38"/>
      <c r="C32" s="24">
        <v>18</v>
      </c>
      <c r="D32" s="18" t="s">
        <v>50</v>
      </c>
      <c r="E32" s="19">
        <v>0</v>
      </c>
      <c r="F32" s="19">
        <v>0</v>
      </c>
      <c r="G32" s="19">
        <v>0</v>
      </c>
      <c r="H32" s="19">
        <v>0</v>
      </c>
      <c r="I32" s="19">
        <v>16</v>
      </c>
      <c r="J32" s="57">
        <v>0</v>
      </c>
      <c r="K32" s="57">
        <v>10</v>
      </c>
      <c r="L32" s="57">
        <v>25.86</v>
      </c>
      <c r="M32" s="57">
        <v>0</v>
      </c>
      <c r="N32" s="57">
        <f t="shared" si="1"/>
        <v>51.86</v>
      </c>
      <c r="O32" s="58">
        <v>18</v>
      </c>
      <c r="P32" s="18"/>
      <c r="Q32" s="89"/>
      <c r="R32" s="90"/>
      <c r="S32" s="89"/>
      <c r="T32" s="89"/>
    </row>
    <row r="33" spans="1:20" s="11" customFormat="1" ht="20.25" customHeight="1">
      <c r="A33" s="64"/>
      <c r="B33" s="38"/>
      <c r="C33" s="24">
        <v>19</v>
      </c>
      <c r="D33" s="18" t="s">
        <v>51</v>
      </c>
      <c r="E33" s="19">
        <v>0</v>
      </c>
      <c r="F33" s="19">
        <v>0</v>
      </c>
      <c r="G33" s="19">
        <v>0</v>
      </c>
      <c r="H33" s="19">
        <v>0</v>
      </c>
      <c r="I33" s="19">
        <v>5.98</v>
      </c>
      <c r="J33" s="57">
        <v>0</v>
      </c>
      <c r="K33" s="57">
        <v>19.6</v>
      </c>
      <c r="L33" s="57">
        <v>25.86</v>
      </c>
      <c r="M33" s="57">
        <v>0</v>
      </c>
      <c r="N33" s="57">
        <f t="shared" si="1"/>
        <v>51.44</v>
      </c>
      <c r="O33" s="58">
        <v>19</v>
      </c>
      <c r="P33" s="18"/>
      <c r="Q33" s="89"/>
      <c r="R33" s="90"/>
      <c r="S33" s="89"/>
      <c r="T33" s="89"/>
    </row>
    <row r="34" spans="1:20" s="11" customFormat="1" ht="20.25" customHeight="1">
      <c r="A34" s="64"/>
      <c r="B34" s="38"/>
      <c r="C34" s="24">
        <v>20</v>
      </c>
      <c r="D34" s="18" t="s">
        <v>52</v>
      </c>
      <c r="E34" s="19">
        <v>0</v>
      </c>
      <c r="F34" s="19">
        <v>0</v>
      </c>
      <c r="G34" s="19">
        <v>0</v>
      </c>
      <c r="H34" s="19">
        <v>0</v>
      </c>
      <c r="I34" s="19">
        <v>5.32</v>
      </c>
      <c r="J34" s="57">
        <v>0</v>
      </c>
      <c r="K34" s="57">
        <v>20</v>
      </c>
      <c r="L34" s="57">
        <v>25.86</v>
      </c>
      <c r="M34" s="57">
        <v>0</v>
      </c>
      <c r="N34" s="57">
        <f t="shared" si="1"/>
        <v>51.18</v>
      </c>
      <c r="O34" s="58">
        <v>20</v>
      </c>
      <c r="P34" s="18"/>
      <c r="Q34" s="89"/>
      <c r="R34" s="90"/>
      <c r="S34" s="89"/>
      <c r="T34" s="89"/>
    </row>
    <row r="35" spans="1:20" s="11" customFormat="1" ht="20.25" customHeight="1">
      <c r="A35" s="64"/>
      <c r="B35" s="38"/>
      <c r="C35" s="24">
        <v>21</v>
      </c>
      <c r="D35" s="18" t="s">
        <v>53</v>
      </c>
      <c r="E35" s="19">
        <v>0</v>
      </c>
      <c r="F35" s="19">
        <v>0</v>
      </c>
      <c r="G35" s="19">
        <v>0</v>
      </c>
      <c r="H35" s="19">
        <v>0</v>
      </c>
      <c r="I35" s="19">
        <v>4.71</v>
      </c>
      <c r="J35" s="57">
        <v>0</v>
      </c>
      <c r="K35" s="57">
        <v>20</v>
      </c>
      <c r="L35" s="57">
        <v>25.86</v>
      </c>
      <c r="M35" s="57">
        <v>0</v>
      </c>
      <c r="N35" s="57">
        <f t="shared" si="1"/>
        <v>50.57</v>
      </c>
      <c r="O35" s="58">
        <v>21</v>
      </c>
      <c r="P35" s="18"/>
      <c r="Q35" s="89"/>
      <c r="R35" s="90"/>
      <c r="S35" s="89"/>
      <c r="T35" s="89"/>
    </row>
    <row r="36" spans="1:20" s="11" customFormat="1" ht="20.25" customHeight="1">
      <c r="A36" s="64"/>
      <c r="B36" s="38"/>
      <c r="C36" s="24">
        <v>22</v>
      </c>
      <c r="D36" s="18" t="s">
        <v>54</v>
      </c>
      <c r="E36" s="19">
        <v>0</v>
      </c>
      <c r="F36" s="19">
        <v>0</v>
      </c>
      <c r="G36" s="19">
        <v>0</v>
      </c>
      <c r="H36" s="19">
        <v>0</v>
      </c>
      <c r="I36" s="19">
        <v>2.9</v>
      </c>
      <c r="J36" s="57">
        <v>0</v>
      </c>
      <c r="K36" s="57">
        <v>20</v>
      </c>
      <c r="L36" s="57">
        <v>27.1</v>
      </c>
      <c r="M36" s="57">
        <v>0</v>
      </c>
      <c r="N36" s="57">
        <f t="shared" si="1"/>
        <v>50</v>
      </c>
      <c r="O36" s="58">
        <v>22</v>
      </c>
      <c r="P36" s="18"/>
      <c r="Q36" s="89"/>
      <c r="R36" s="90"/>
      <c r="S36" s="89"/>
      <c r="T36" s="89"/>
    </row>
    <row r="37" spans="1:20" s="11" customFormat="1" ht="20.25" customHeight="1">
      <c r="A37" s="64"/>
      <c r="B37" s="38"/>
      <c r="C37" s="24">
        <v>23</v>
      </c>
      <c r="D37" s="18" t="s">
        <v>55</v>
      </c>
      <c r="E37" s="19">
        <v>0</v>
      </c>
      <c r="F37" s="19">
        <v>0</v>
      </c>
      <c r="G37" s="19">
        <v>0</v>
      </c>
      <c r="H37" s="19">
        <v>0</v>
      </c>
      <c r="I37" s="19">
        <v>2.83</v>
      </c>
      <c r="J37" s="57">
        <v>0</v>
      </c>
      <c r="K37" s="57">
        <v>20</v>
      </c>
      <c r="L37" s="57">
        <v>25.86</v>
      </c>
      <c r="M37" s="57">
        <v>1</v>
      </c>
      <c r="N37" s="57">
        <f t="shared" si="1"/>
        <v>49.69</v>
      </c>
      <c r="O37" s="58">
        <v>23</v>
      </c>
      <c r="P37" s="18"/>
      <c r="Q37" s="89"/>
      <c r="R37" s="90"/>
      <c r="S37" s="89"/>
      <c r="T37" s="89"/>
    </row>
    <row r="38" spans="1:20" s="11" customFormat="1" ht="20.25" customHeight="1">
      <c r="A38" s="64"/>
      <c r="B38" s="38"/>
      <c r="C38" s="24">
        <v>24</v>
      </c>
      <c r="D38" s="18" t="s">
        <v>56</v>
      </c>
      <c r="E38" s="19">
        <v>0</v>
      </c>
      <c r="F38" s="19">
        <v>0</v>
      </c>
      <c r="G38" s="19">
        <v>0</v>
      </c>
      <c r="H38" s="19">
        <v>0</v>
      </c>
      <c r="I38" s="19">
        <v>2.07</v>
      </c>
      <c r="J38" s="57">
        <v>0</v>
      </c>
      <c r="K38" s="57">
        <v>19.6</v>
      </c>
      <c r="L38" s="57">
        <v>26.75</v>
      </c>
      <c r="M38" s="57">
        <v>1</v>
      </c>
      <c r="N38" s="57">
        <f t="shared" si="1"/>
        <v>49.42</v>
      </c>
      <c r="O38" s="58">
        <v>24</v>
      </c>
      <c r="P38" s="18"/>
      <c r="Q38" s="89"/>
      <c r="R38" s="90"/>
      <c r="S38" s="89"/>
      <c r="T38" s="89"/>
    </row>
    <row r="39" spans="1:20" s="11" customFormat="1" ht="20.25" customHeight="1">
      <c r="A39" s="64"/>
      <c r="B39" s="38"/>
      <c r="C39" s="24">
        <v>25</v>
      </c>
      <c r="D39" s="18" t="s">
        <v>57</v>
      </c>
      <c r="E39" s="19">
        <v>0</v>
      </c>
      <c r="F39" s="19">
        <v>0</v>
      </c>
      <c r="G39" s="19">
        <v>0</v>
      </c>
      <c r="H39" s="19">
        <v>0.5</v>
      </c>
      <c r="I39" s="19">
        <v>2.9</v>
      </c>
      <c r="J39" s="57">
        <v>0</v>
      </c>
      <c r="K39" s="57">
        <v>20</v>
      </c>
      <c r="L39" s="57">
        <v>25.86</v>
      </c>
      <c r="M39" s="57">
        <v>0</v>
      </c>
      <c r="N39" s="57">
        <f t="shared" si="1"/>
        <v>49.26</v>
      </c>
      <c r="O39" s="58">
        <v>25</v>
      </c>
      <c r="P39" s="18"/>
      <c r="Q39" s="89"/>
      <c r="R39" s="90"/>
      <c r="S39" s="89"/>
      <c r="T39" s="89"/>
    </row>
    <row r="40" spans="1:20" s="11" customFormat="1" ht="20.25" customHeight="1">
      <c r="A40" s="64"/>
      <c r="B40" s="38"/>
      <c r="C40" s="24">
        <v>26</v>
      </c>
      <c r="D40" s="18" t="s">
        <v>58</v>
      </c>
      <c r="E40" s="19">
        <v>0</v>
      </c>
      <c r="F40" s="19">
        <v>0</v>
      </c>
      <c r="G40" s="19">
        <v>0</v>
      </c>
      <c r="H40" s="19">
        <v>0</v>
      </c>
      <c r="I40" s="19">
        <v>4.85</v>
      </c>
      <c r="J40" s="57">
        <v>0</v>
      </c>
      <c r="K40" s="57">
        <v>18.4</v>
      </c>
      <c r="L40" s="57">
        <v>25.86</v>
      </c>
      <c r="M40" s="57">
        <v>0</v>
      </c>
      <c r="N40" s="57">
        <f t="shared" si="1"/>
        <v>49.11</v>
      </c>
      <c r="O40" s="58">
        <v>26</v>
      </c>
      <c r="P40" s="18"/>
      <c r="Q40" s="89"/>
      <c r="R40" s="90"/>
      <c r="S40" s="89"/>
      <c r="T40" s="89"/>
    </row>
    <row r="41" spans="1:20" s="11" customFormat="1" ht="20.25" customHeight="1">
      <c r="A41" s="64"/>
      <c r="B41" s="38"/>
      <c r="C41" s="24">
        <v>27</v>
      </c>
      <c r="D41" s="18" t="s">
        <v>59</v>
      </c>
      <c r="E41" s="19">
        <v>0</v>
      </c>
      <c r="F41" s="19">
        <v>0</v>
      </c>
      <c r="G41" s="19">
        <v>0</v>
      </c>
      <c r="H41" s="19">
        <v>0</v>
      </c>
      <c r="I41" s="19">
        <v>2.44</v>
      </c>
      <c r="J41" s="57">
        <v>0</v>
      </c>
      <c r="K41" s="57">
        <v>20</v>
      </c>
      <c r="L41" s="57">
        <v>25.77</v>
      </c>
      <c r="M41" s="57">
        <v>0</v>
      </c>
      <c r="N41" s="57">
        <f t="shared" si="1"/>
        <v>48.209999999999994</v>
      </c>
      <c r="O41" s="58">
        <v>27</v>
      </c>
      <c r="P41" s="18"/>
      <c r="Q41" s="89"/>
      <c r="R41" s="90"/>
      <c r="S41" s="89"/>
      <c r="T41" s="89"/>
    </row>
    <row r="42" spans="1:20" s="11" customFormat="1" ht="20.25" customHeight="1">
      <c r="A42" s="64"/>
      <c r="B42" s="38"/>
      <c r="C42" s="24">
        <v>28</v>
      </c>
      <c r="D42" s="18" t="s">
        <v>60</v>
      </c>
      <c r="E42" s="19">
        <v>0</v>
      </c>
      <c r="F42" s="19">
        <v>0</v>
      </c>
      <c r="G42" s="19">
        <v>0</v>
      </c>
      <c r="H42" s="19">
        <v>0</v>
      </c>
      <c r="I42" s="19">
        <v>1.945</v>
      </c>
      <c r="J42" s="57">
        <v>0</v>
      </c>
      <c r="K42" s="57">
        <v>19.15</v>
      </c>
      <c r="L42" s="57">
        <v>25.86</v>
      </c>
      <c r="M42" s="57">
        <v>1</v>
      </c>
      <c r="N42" s="57">
        <f t="shared" si="1"/>
        <v>47.955</v>
      </c>
      <c r="O42" s="58">
        <v>28</v>
      </c>
      <c r="P42" s="18"/>
      <c r="Q42" s="89"/>
      <c r="R42" s="90"/>
      <c r="S42" s="89"/>
      <c r="T42" s="89"/>
    </row>
    <row r="43" spans="1:20" s="11" customFormat="1" ht="20.25" customHeight="1">
      <c r="A43" s="64"/>
      <c r="B43" s="38"/>
      <c r="C43" s="24">
        <v>29</v>
      </c>
      <c r="D43" s="18" t="s">
        <v>61</v>
      </c>
      <c r="E43" s="19">
        <v>0</v>
      </c>
      <c r="F43" s="19">
        <v>0</v>
      </c>
      <c r="G43" s="19">
        <v>0</v>
      </c>
      <c r="H43" s="19">
        <v>0</v>
      </c>
      <c r="I43" s="19">
        <v>1.22</v>
      </c>
      <c r="J43" s="57">
        <v>0</v>
      </c>
      <c r="K43" s="57">
        <v>20</v>
      </c>
      <c r="L43" s="57">
        <v>25.86</v>
      </c>
      <c r="M43" s="57">
        <v>0</v>
      </c>
      <c r="N43" s="57">
        <f t="shared" si="1"/>
        <v>47.08</v>
      </c>
      <c r="O43" s="58">
        <v>29</v>
      </c>
      <c r="P43" s="18"/>
      <c r="Q43" s="89"/>
      <c r="R43" s="90"/>
      <c r="S43" s="89"/>
      <c r="T43" s="89"/>
    </row>
    <row r="44" spans="1:20" s="11" customFormat="1" ht="20.25" customHeight="1">
      <c r="A44" s="64"/>
      <c r="B44" s="38"/>
      <c r="C44" s="24">
        <v>30</v>
      </c>
      <c r="D44" s="18" t="s">
        <v>62</v>
      </c>
      <c r="E44" s="19">
        <v>0</v>
      </c>
      <c r="F44" s="19">
        <v>0</v>
      </c>
      <c r="G44" s="19">
        <v>0</v>
      </c>
      <c r="H44" s="19">
        <v>0</v>
      </c>
      <c r="I44" s="19">
        <v>1.17</v>
      </c>
      <c r="J44" s="57">
        <v>0</v>
      </c>
      <c r="K44" s="57">
        <v>20</v>
      </c>
      <c r="L44" s="57">
        <v>25.86</v>
      </c>
      <c r="M44" s="57">
        <v>0</v>
      </c>
      <c r="N44" s="57">
        <f t="shared" si="1"/>
        <v>47.03</v>
      </c>
      <c r="O44" s="58">
        <v>30</v>
      </c>
      <c r="P44" s="18"/>
      <c r="Q44" s="89"/>
      <c r="R44" s="90"/>
      <c r="S44" s="89"/>
      <c r="T44" s="89"/>
    </row>
    <row r="45" spans="1:20" s="11" customFormat="1" ht="20.25" customHeight="1">
      <c r="A45" s="64"/>
      <c r="B45" s="38"/>
      <c r="C45" s="24">
        <v>31</v>
      </c>
      <c r="D45" s="18" t="s">
        <v>63</v>
      </c>
      <c r="E45" s="19">
        <v>0</v>
      </c>
      <c r="F45" s="19">
        <v>0</v>
      </c>
      <c r="G45" s="19">
        <v>0</v>
      </c>
      <c r="H45" s="19">
        <v>0</v>
      </c>
      <c r="I45" s="19">
        <v>0.6</v>
      </c>
      <c r="J45" s="57">
        <v>0</v>
      </c>
      <c r="K45" s="57">
        <v>20</v>
      </c>
      <c r="L45" s="57">
        <v>25.86</v>
      </c>
      <c r="M45" s="57">
        <v>0</v>
      </c>
      <c r="N45" s="57">
        <f t="shared" si="1"/>
        <v>46.46</v>
      </c>
      <c r="O45" s="58">
        <v>31</v>
      </c>
      <c r="P45" s="18"/>
      <c r="Q45" s="89"/>
      <c r="R45" s="90"/>
      <c r="S45" s="89"/>
      <c r="T45" s="89"/>
    </row>
    <row r="46" spans="1:20" s="11" customFormat="1" ht="20.25" customHeight="1">
      <c r="A46" s="64"/>
      <c r="B46" s="38"/>
      <c r="C46" s="24">
        <v>32</v>
      </c>
      <c r="D46" s="18" t="s">
        <v>64</v>
      </c>
      <c r="E46" s="19">
        <v>0</v>
      </c>
      <c r="F46" s="19">
        <v>0</v>
      </c>
      <c r="G46" s="19">
        <v>0</v>
      </c>
      <c r="H46" s="19">
        <v>0</v>
      </c>
      <c r="I46" s="19">
        <v>0.25</v>
      </c>
      <c r="J46" s="57">
        <v>0</v>
      </c>
      <c r="K46" s="57">
        <v>20</v>
      </c>
      <c r="L46" s="57">
        <v>25.86</v>
      </c>
      <c r="M46" s="57">
        <v>0</v>
      </c>
      <c r="N46" s="57">
        <f t="shared" si="1"/>
        <v>46.11</v>
      </c>
      <c r="O46" s="58">
        <v>32</v>
      </c>
      <c r="P46" s="18"/>
      <c r="Q46" s="89"/>
      <c r="R46" s="90"/>
      <c r="S46" s="89"/>
      <c r="T46" s="89"/>
    </row>
    <row r="47" spans="1:20" s="11" customFormat="1" ht="20.25" customHeight="1">
      <c r="A47" s="64"/>
      <c r="B47" s="38"/>
      <c r="C47" s="24">
        <v>33</v>
      </c>
      <c r="D47" s="18" t="s">
        <v>65</v>
      </c>
      <c r="E47" s="19">
        <v>0</v>
      </c>
      <c r="F47" s="19">
        <v>0</v>
      </c>
      <c r="G47" s="19">
        <v>0</v>
      </c>
      <c r="H47" s="19">
        <v>0</v>
      </c>
      <c r="I47" s="19">
        <v>0.012</v>
      </c>
      <c r="J47" s="57">
        <v>0</v>
      </c>
      <c r="K47" s="57">
        <v>20</v>
      </c>
      <c r="L47" s="57">
        <v>25.86</v>
      </c>
      <c r="M47" s="57">
        <v>0</v>
      </c>
      <c r="N47" s="57">
        <f t="shared" si="1"/>
        <v>45.872</v>
      </c>
      <c r="O47" s="58">
        <v>33</v>
      </c>
      <c r="P47" s="18"/>
      <c r="Q47" s="89"/>
      <c r="R47" s="90"/>
      <c r="S47" s="89"/>
      <c r="T47" s="89"/>
    </row>
    <row r="48" spans="1:20" s="11" customFormat="1" ht="20.25" customHeight="1">
      <c r="A48" s="64"/>
      <c r="B48" s="38"/>
      <c r="C48" s="24">
        <v>34</v>
      </c>
      <c r="D48" s="18" t="s">
        <v>66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57">
        <v>0</v>
      </c>
      <c r="K48" s="57">
        <v>20</v>
      </c>
      <c r="L48" s="57">
        <v>25.86</v>
      </c>
      <c r="M48" s="57">
        <v>0</v>
      </c>
      <c r="N48" s="57">
        <f t="shared" si="1"/>
        <v>45.86</v>
      </c>
      <c r="O48" s="58">
        <v>34</v>
      </c>
      <c r="P48" s="18"/>
      <c r="Q48" s="89"/>
      <c r="R48" s="90"/>
      <c r="S48" s="89"/>
      <c r="T48" s="89"/>
    </row>
    <row r="49" spans="1:20" s="11" customFormat="1" ht="20.25" customHeight="1">
      <c r="A49" s="64"/>
      <c r="B49" s="38"/>
      <c r="C49" s="24">
        <v>35</v>
      </c>
      <c r="D49" s="65" t="s">
        <v>67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57">
        <v>0</v>
      </c>
      <c r="K49" s="57">
        <v>20</v>
      </c>
      <c r="L49" s="57">
        <v>25.86</v>
      </c>
      <c r="M49" s="57">
        <v>0</v>
      </c>
      <c r="N49" s="57">
        <f t="shared" si="1"/>
        <v>45.86</v>
      </c>
      <c r="O49" s="58">
        <v>35</v>
      </c>
      <c r="P49" s="18"/>
      <c r="Q49" s="89"/>
      <c r="R49" s="90"/>
      <c r="S49" s="89"/>
      <c r="T49" s="89"/>
    </row>
    <row r="50" spans="1:20" s="11" customFormat="1" ht="20.25" customHeight="1">
      <c r="A50" s="64"/>
      <c r="B50" s="38"/>
      <c r="C50" s="24">
        <v>36</v>
      </c>
      <c r="D50" s="18" t="s">
        <v>68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57">
        <v>0</v>
      </c>
      <c r="K50" s="57">
        <v>20</v>
      </c>
      <c r="L50" s="57">
        <v>25.86</v>
      </c>
      <c r="M50" s="57">
        <v>0</v>
      </c>
      <c r="N50" s="57">
        <f t="shared" si="1"/>
        <v>45.86</v>
      </c>
      <c r="O50" s="58">
        <v>36</v>
      </c>
      <c r="P50" s="18"/>
      <c r="Q50" s="89"/>
      <c r="R50" s="90"/>
      <c r="S50" s="89"/>
      <c r="T50" s="89"/>
    </row>
    <row r="51" spans="1:20" s="11" customFormat="1" ht="20.25" customHeight="1">
      <c r="A51" s="64"/>
      <c r="B51" s="38"/>
      <c r="C51" s="24">
        <v>37</v>
      </c>
      <c r="D51" s="18" t="s">
        <v>69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57">
        <v>0</v>
      </c>
      <c r="K51" s="57">
        <v>20</v>
      </c>
      <c r="L51" s="57">
        <v>25.86</v>
      </c>
      <c r="M51" s="57">
        <v>0</v>
      </c>
      <c r="N51" s="57">
        <f t="shared" si="1"/>
        <v>45.86</v>
      </c>
      <c r="O51" s="58">
        <v>37</v>
      </c>
      <c r="P51" s="18"/>
      <c r="Q51" s="89"/>
      <c r="R51" s="90"/>
      <c r="S51" s="89"/>
      <c r="T51" s="89"/>
    </row>
    <row r="52" spans="1:20" s="11" customFormat="1" ht="20.25" customHeight="1">
      <c r="A52" s="64"/>
      <c r="B52" s="38"/>
      <c r="C52" s="24">
        <v>38</v>
      </c>
      <c r="D52" s="18" t="s">
        <v>70</v>
      </c>
      <c r="E52" s="19">
        <v>0</v>
      </c>
      <c r="F52" s="19">
        <v>0</v>
      </c>
      <c r="G52" s="19">
        <v>0</v>
      </c>
      <c r="H52" s="19">
        <v>0</v>
      </c>
      <c r="I52" s="19">
        <v>0.02</v>
      </c>
      <c r="J52" s="57">
        <v>0</v>
      </c>
      <c r="K52" s="57">
        <v>19.4</v>
      </c>
      <c r="L52" s="57">
        <v>25.86</v>
      </c>
      <c r="M52" s="57">
        <v>0</v>
      </c>
      <c r="N52" s="57">
        <f t="shared" si="1"/>
        <v>45.28</v>
      </c>
      <c r="O52" s="58">
        <v>38</v>
      </c>
      <c r="P52" s="18"/>
      <c r="Q52" s="89"/>
      <c r="R52" s="90"/>
      <c r="S52" s="89"/>
      <c r="T52" s="89"/>
    </row>
    <row r="53" spans="1:20" s="11" customFormat="1" ht="20.25" customHeight="1">
      <c r="A53" s="64"/>
      <c r="B53" s="38"/>
      <c r="C53" s="24">
        <v>39</v>
      </c>
      <c r="D53" s="65" t="s">
        <v>71</v>
      </c>
      <c r="E53" s="19">
        <v>0</v>
      </c>
      <c r="F53" s="19">
        <v>0</v>
      </c>
      <c r="G53" s="19">
        <v>0</v>
      </c>
      <c r="H53" s="19">
        <v>0</v>
      </c>
      <c r="I53" s="19">
        <v>0.87</v>
      </c>
      <c r="J53" s="57">
        <v>0</v>
      </c>
      <c r="K53" s="57">
        <v>12</v>
      </c>
      <c r="L53" s="57">
        <v>25.86</v>
      </c>
      <c r="M53" s="57">
        <v>1</v>
      </c>
      <c r="N53" s="57">
        <f t="shared" si="1"/>
        <v>39.73</v>
      </c>
      <c r="O53" s="58">
        <v>39</v>
      </c>
      <c r="P53" s="18"/>
      <c r="Q53" s="89"/>
      <c r="R53" s="90"/>
      <c r="S53" s="89"/>
      <c r="T53" s="89"/>
    </row>
    <row r="54" spans="1:20" s="11" customFormat="1" ht="20.25" customHeight="1">
      <c r="A54" s="64"/>
      <c r="B54" s="38"/>
      <c r="C54" s="24">
        <v>40</v>
      </c>
      <c r="D54" s="18" t="s">
        <v>72</v>
      </c>
      <c r="E54" s="19">
        <v>0</v>
      </c>
      <c r="F54" s="19">
        <v>0</v>
      </c>
      <c r="G54" s="19">
        <v>0</v>
      </c>
      <c r="H54" s="19">
        <v>0</v>
      </c>
      <c r="I54" s="19">
        <v>1.71</v>
      </c>
      <c r="J54" s="57">
        <v>0</v>
      </c>
      <c r="K54" s="57">
        <v>12</v>
      </c>
      <c r="L54" s="57">
        <v>25.86</v>
      </c>
      <c r="M54" s="57">
        <v>0</v>
      </c>
      <c r="N54" s="57">
        <f t="shared" si="1"/>
        <v>39.57</v>
      </c>
      <c r="O54" s="58"/>
      <c r="P54" s="18"/>
      <c r="Q54" s="89"/>
      <c r="R54" s="90"/>
      <c r="S54" s="89"/>
      <c r="T54" s="89"/>
    </row>
    <row r="55" spans="1:20" s="11" customFormat="1" ht="20.25" customHeight="1">
      <c r="A55" s="64"/>
      <c r="B55" s="38"/>
      <c r="C55" s="24">
        <v>41</v>
      </c>
      <c r="D55" s="18" t="s">
        <v>73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57">
        <v>0</v>
      </c>
      <c r="K55" s="57">
        <v>12</v>
      </c>
      <c r="L55" s="57">
        <v>26.25</v>
      </c>
      <c r="M55" s="57">
        <v>1</v>
      </c>
      <c r="N55" s="57">
        <f t="shared" si="1"/>
        <v>39.25</v>
      </c>
      <c r="O55" s="58"/>
      <c r="P55" s="18"/>
      <c r="Q55" s="89"/>
      <c r="R55" s="90"/>
      <c r="S55" s="89"/>
      <c r="T55" s="89"/>
    </row>
    <row r="56" spans="1:20" s="11" customFormat="1" ht="20.25" customHeight="1">
      <c r="A56" s="64"/>
      <c r="B56" s="38"/>
      <c r="C56" s="24">
        <v>42</v>
      </c>
      <c r="D56" s="18" t="s">
        <v>74</v>
      </c>
      <c r="E56" s="19">
        <v>0</v>
      </c>
      <c r="F56" s="19">
        <v>0</v>
      </c>
      <c r="G56" s="19">
        <v>0</v>
      </c>
      <c r="H56" s="19">
        <v>0</v>
      </c>
      <c r="I56" s="19">
        <v>0.47</v>
      </c>
      <c r="J56" s="57">
        <v>0</v>
      </c>
      <c r="K56" s="57">
        <v>12</v>
      </c>
      <c r="L56" s="57">
        <v>25.86</v>
      </c>
      <c r="M56" s="57">
        <v>0</v>
      </c>
      <c r="N56" s="57">
        <f t="shared" si="1"/>
        <v>38.33</v>
      </c>
      <c r="O56" s="58"/>
      <c r="P56" s="18"/>
      <c r="Q56" s="89"/>
      <c r="R56" s="90"/>
      <c r="S56" s="89"/>
      <c r="T56" s="89"/>
    </row>
    <row r="57" spans="1:20" s="11" customFormat="1" ht="20.25" customHeight="1">
      <c r="A57" s="64"/>
      <c r="B57" s="38"/>
      <c r="C57" s="24">
        <v>43</v>
      </c>
      <c r="D57" s="18" t="s">
        <v>75</v>
      </c>
      <c r="E57" s="19">
        <v>0</v>
      </c>
      <c r="F57" s="19">
        <v>0</v>
      </c>
      <c r="G57" s="19">
        <v>0</v>
      </c>
      <c r="H57" s="19">
        <v>0</v>
      </c>
      <c r="I57" s="19">
        <v>0.19</v>
      </c>
      <c r="J57" s="57">
        <v>0</v>
      </c>
      <c r="K57" s="57">
        <v>12</v>
      </c>
      <c r="L57" s="57">
        <v>25.86</v>
      </c>
      <c r="M57" s="57">
        <v>0</v>
      </c>
      <c r="N57" s="57">
        <f t="shared" si="1"/>
        <v>38.05</v>
      </c>
      <c r="O57" s="58"/>
      <c r="P57" s="18"/>
      <c r="Q57" s="89"/>
      <c r="R57" s="90"/>
      <c r="S57" s="89"/>
      <c r="T57" s="89"/>
    </row>
    <row r="58" spans="1:20" s="11" customFormat="1" ht="20.25" customHeight="1">
      <c r="A58" s="64"/>
      <c r="B58" s="38"/>
      <c r="C58" s="24">
        <v>44</v>
      </c>
      <c r="D58" s="18" t="s">
        <v>76</v>
      </c>
      <c r="E58" s="19">
        <v>0</v>
      </c>
      <c r="F58" s="19">
        <v>0</v>
      </c>
      <c r="G58" s="19">
        <v>0</v>
      </c>
      <c r="H58" s="19">
        <v>0</v>
      </c>
      <c r="I58" s="19">
        <v>0.03</v>
      </c>
      <c r="J58" s="57">
        <v>0</v>
      </c>
      <c r="K58" s="57">
        <v>12</v>
      </c>
      <c r="L58" s="57">
        <v>25.86</v>
      </c>
      <c r="M58" s="57">
        <v>0</v>
      </c>
      <c r="N58" s="57">
        <f t="shared" si="1"/>
        <v>37.89</v>
      </c>
      <c r="O58" s="58"/>
      <c r="P58" s="18"/>
      <c r="Q58" s="89"/>
      <c r="R58" s="90"/>
      <c r="S58" s="89"/>
      <c r="T58" s="89"/>
    </row>
    <row r="59" spans="1:20" s="11" customFormat="1" ht="20.25" customHeight="1">
      <c r="A59" s="64"/>
      <c r="B59" s="38"/>
      <c r="C59" s="24">
        <v>45</v>
      </c>
      <c r="D59" s="18" t="s">
        <v>77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57">
        <v>0</v>
      </c>
      <c r="K59" s="57">
        <v>12</v>
      </c>
      <c r="L59" s="57">
        <v>25.86</v>
      </c>
      <c r="M59" s="57">
        <v>0</v>
      </c>
      <c r="N59" s="57">
        <f t="shared" si="1"/>
        <v>37.86</v>
      </c>
      <c r="O59" s="58"/>
      <c r="P59" s="18"/>
      <c r="Q59" s="89"/>
      <c r="R59" s="90"/>
      <c r="S59" s="89"/>
      <c r="T59" s="89"/>
    </row>
    <row r="60" spans="1:20" s="11" customFormat="1" ht="20.25" customHeight="1">
      <c r="A60" s="64"/>
      <c r="B60" s="38"/>
      <c r="C60" s="24">
        <v>46</v>
      </c>
      <c r="D60" s="18" t="s">
        <v>78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57">
        <v>0</v>
      </c>
      <c r="K60" s="57">
        <v>12</v>
      </c>
      <c r="L60" s="57">
        <v>25.86</v>
      </c>
      <c r="M60" s="57">
        <v>0</v>
      </c>
      <c r="N60" s="57">
        <f t="shared" si="1"/>
        <v>37.86</v>
      </c>
      <c r="O60" s="58"/>
      <c r="P60" s="18"/>
      <c r="Q60" s="89"/>
      <c r="R60" s="90"/>
      <c r="S60" s="89"/>
      <c r="T60" s="89"/>
    </row>
    <row r="61" spans="1:20" s="11" customFormat="1" ht="20.25" customHeight="1">
      <c r="A61" s="64"/>
      <c r="B61" s="38"/>
      <c r="C61" s="24">
        <v>47</v>
      </c>
      <c r="D61" s="18" t="s">
        <v>79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57">
        <v>0</v>
      </c>
      <c r="K61" s="57">
        <v>12</v>
      </c>
      <c r="L61" s="57">
        <v>25.86</v>
      </c>
      <c r="M61" s="57">
        <v>0</v>
      </c>
      <c r="N61" s="57">
        <f t="shared" si="1"/>
        <v>37.86</v>
      </c>
      <c r="O61" s="58"/>
      <c r="P61" s="18"/>
      <c r="Q61" s="89"/>
      <c r="R61" s="90"/>
      <c r="S61" s="89"/>
      <c r="T61" s="89"/>
    </row>
    <row r="62" spans="1:20" s="11" customFormat="1" ht="20.25" customHeight="1">
      <c r="A62" s="64"/>
      <c r="B62" s="39"/>
      <c r="C62" s="24">
        <v>48</v>
      </c>
      <c r="D62" s="18" t="s">
        <v>80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57">
        <v>0</v>
      </c>
      <c r="K62" s="57">
        <v>12</v>
      </c>
      <c r="L62" s="57">
        <v>25.86</v>
      </c>
      <c r="M62" s="57">
        <v>0</v>
      </c>
      <c r="N62" s="57">
        <f t="shared" si="1"/>
        <v>37.86</v>
      </c>
      <c r="O62" s="58"/>
      <c r="P62" s="18"/>
      <c r="Q62" s="89"/>
      <c r="R62" s="90"/>
      <c r="S62" s="89"/>
      <c r="T62" s="89"/>
    </row>
    <row r="63" spans="1:20" ht="12" customHeight="1">
      <c r="A63" s="68"/>
      <c r="B63" s="68"/>
      <c r="C63" s="68"/>
      <c r="D63" s="87"/>
      <c r="E63" s="87"/>
      <c r="F63" s="68"/>
      <c r="Q63" s="68"/>
      <c r="R63" s="91"/>
      <c r="S63" s="68"/>
      <c r="T63" s="68"/>
    </row>
    <row r="64" spans="1:5" ht="19.5" customHeight="1">
      <c r="A64" s="22" t="s">
        <v>81</v>
      </c>
      <c r="B64" s="22"/>
      <c r="C64" s="22"/>
      <c r="D64" s="22"/>
      <c r="E64" s="22"/>
    </row>
  </sheetData>
  <sheetProtection/>
  <mergeCells count="6">
    <mergeCell ref="A1:P1"/>
    <mergeCell ref="A64:D64"/>
    <mergeCell ref="A3:A62"/>
    <mergeCell ref="B3:B6"/>
    <mergeCell ref="B7:B14"/>
    <mergeCell ref="B15:B62"/>
  </mergeCells>
  <printOptions/>
  <pageMargins left="0.66" right="0.23999999999999996" top="0.98" bottom="0.790000000000000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0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="115" zoomScaleSheetLayoutView="115" workbookViewId="0" topLeftCell="A1">
      <pane ySplit="2" topLeftCell="A3" activePane="bottomLeft" state="frozen"/>
      <selection pane="bottomLeft" activeCell="F4" sqref="F4"/>
    </sheetView>
  </sheetViews>
  <sheetFormatPr defaultColWidth="9.00390625" defaultRowHeight="19.5" customHeight="1"/>
  <cols>
    <col min="1" max="1" width="5.75390625" style="12" customWidth="1"/>
    <col min="2" max="2" width="6.375" style="12" customWidth="1"/>
    <col min="3" max="3" width="4.625" style="12" customWidth="1"/>
    <col min="4" max="4" width="29.00390625" style="12" customWidth="1"/>
    <col min="5" max="5" width="6.25390625" style="76" customWidth="1"/>
    <col min="6" max="6" width="6.125" style="76" customWidth="1"/>
    <col min="7" max="7" width="6.00390625" style="76" customWidth="1"/>
    <col min="8" max="8" width="6.50390625" style="76" customWidth="1"/>
    <col min="9" max="9" width="7.50390625" style="76" customWidth="1"/>
    <col min="10" max="10" width="7.375" style="76" customWidth="1"/>
    <col min="11" max="12" width="7.25390625" style="76" customWidth="1"/>
    <col min="13" max="13" width="6.375" style="13" customWidth="1"/>
    <col min="14" max="14" width="8.00390625" style="12" customWidth="1"/>
    <col min="15" max="15" width="5.375" style="12" customWidth="1"/>
    <col min="16" max="16" width="5.25390625" style="77" customWidth="1"/>
    <col min="17" max="16384" width="9.00390625" style="12" customWidth="1"/>
  </cols>
  <sheetData>
    <row r="1" spans="1:16" ht="28.5" customHeight="1">
      <c r="A1" s="78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60" customFormat="1" ht="45.75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16</v>
      </c>
    </row>
    <row r="3" spans="1:16" ht="14.25" customHeight="1">
      <c r="A3" s="64" t="s">
        <v>83</v>
      </c>
      <c r="B3" s="17" t="s">
        <v>84</v>
      </c>
      <c r="C3" s="24">
        <v>1</v>
      </c>
      <c r="D3" s="20" t="s">
        <v>85</v>
      </c>
      <c r="E3" s="79">
        <v>30</v>
      </c>
      <c r="F3" s="79">
        <v>4</v>
      </c>
      <c r="G3" s="79">
        <v>3.5</v>
      </c>
      <c r="H3" s="79">
        <v>1</v>
      </c>
      <c r="I3" s="79">
        <v>13.24</v>
      </c>
      <c r="J3" s="79">
        <v>0</v>
      </c>
      <c r="K3" s="79">
        <v>19.5</v>
      </c>
      <c r="L3" s="79">
        <f>13.35+14.68</f>
        <v>28.03</v>
      </c>
      <c r="M3" s="79">
        <v>1</v>
      </c>
      <c r="N3" s="79">
        <f>SUM(E3:I3)+SUM(K3:M3)-J3</f>
        <v>100.27000000000001</v>
      </c>
      <c r="O3" s="15">
        <v>1</v>
      </c>
      <c r="P3" s="80"/>
    </row>
    <row r="4" spans="1:16" ht="14.25" customHeight="1">
      <c r="A4" s="64"/>
      <c r="B4" s="24"/>
      <c r="C4" s="24">
        <v>2</v>
      </c>
      <c r="D4" s="20" t="s">
        <v>86</v>
      </c>
      <c r="E4" s="79">
        <v>0</v>
      </c>
      <c r="F4" s="79">
        <v>9</v>
      </c>
      <c r="G4" s="79">
        <v>5</v>
      </c>
      <c r="H4" s="79">
        <v>1</v>
      </c>
      <c r="I4" s="79">
        <v>5.54</v>
      </c>
      <c r="J4" s="79">
        <v>0</v>
      </c>
      <c r="K4" s="79">
        <v>18.6</v>
      </c>
      <c r="L4" s="79">
        <f>14.55+14.67</f>
        <v>29.22</v>
      </c>
      <c r="M4" s="79">
        <v>0</v>
      </c>
      <c r="N4" s="79">
        <f>SUM(E4:I4)+SUM(K4:M4)-J4</f>
        <v>68.36</v>
      </c>
      <c r="O4" s="15">
        <v>2</v>
      </c>
      <c r="P4" s="80"/>
    </row>
    <row r="5" spans="1:16" ht="14.25" customHeight="1">
      <c r="A5" s="64"/>
      <c r="B5" s="17" t="s">
        <v>87</v>
      </c>
      <c r="C5" s="24">
        <v>1</v>
      </c>
      <c r="D5" s="18" t="s">
        <v>60</v>
      </c>
      <c r="E5" s="79">
        <v>30</v>
      </c>
      <c r="F5" s="79">
        <v>0.5</v>
      </c>
      <c r="G5" s="79">
        <v>0.5</v>
      </c>
      <c r="H5" s="79">
        <v>0.5</v>
      </c>
      <c r="I5" s="79">
        <v>11.55</v>
      </c>
      <c r="J5" s="79">
        <v>0</v>
      </c>
      <c r="K5" s="79">
        <v>19.15</v>
      </c>
      <c r="L5" s="79">
        <f>12.9+13.98</f>
        <v>26.880000000000003</v>
      </c>
      <c r="M5" s="79">
        <v>1</v>
      </c>
      <c r="N5" s="79">
        <f aca="true" t="shared" si="0" ref="N5:N36">SUM(E5:I5)+SUM(K5:M5)-J5</f>
        <v>90.08</v>
      </c>
      <c r="O5" s="15">
        <v>1</v>
      </c>
      <c r="P5" s="80"/>
    </row>
    <row r="6" spans="1:16" ht="14.25" customHeight="1">
      <c r="A6" s="64"/>
      <c r="B6" s="24"/>
      <c r="C6" s="24">
        <v>2</v>
      </c>
      <c r="D6" s="18" t="s">
        <v>31</v>
      </c>
      <c r="E6" s="79">
        <v>30</v>
      </c>
      <c r="F6" s="79">
        <v>0</v>
      </c>
      <c r="G6" s="79">
        <v>0</v>
      </c>
      <c r="H6" s="79">
        <v>1</v>
      </c>
      <c r="I6" s="79">
        <v>11.4</v>
      </c>
      <c r="J6" s="79">
        <v>2</v>
      </c>
      <c r="K6" s="79">
        <v>20</v>
      </c>
      <c r="L6" s="79">
        <f>12.9+13.97</f>
        <v>26.87</v>
      </c>
      <c r="M6" s="79">
        <v>1</v>
      </c>
      <c r="N6" s="79">
        <f t="shared" si="0"/>
        <v>88.27000000000001</v>
      </c>
      <c r="O6" s="15">
        <v>2</v>
      </c>
      <c r="P6" s="80"/>
    </row>
    <row r="7" spans="1:16" ht="14.25" customHeight="1">
      <c r="A7" s="64"/>
      <c r="B7" s="24"/>
      <c r="C7" s="24">
        <v>3</v>
      </c>
      <c r="D7" s="18" t="s">
        <v>88</v>
      </c>
      <c r="E7" s="79">
        <v>15</v>
      </c>
      <c r="F7" s="79">
        <v>0.5</v>
      </c>
      <c r="G7" s="79">
        <v>0</v>
      </c>
      <c r="H7" s="79">
        <v>1</v>
      </c>
      <c r="I7" s="79">
        <v>26.24</v>
      </c>
      <c r="J7" s="79">
        <v>2</v>
      </c>
      <c r="K7" s="79">
        <v>18.88</v>
      </c>
      <c r="L7" s="79">
        <v>26.88</v>
      </c>
      <c r="M7" s="79">
        <v>0</v>
      </c>
      <c r="N7" s="79">
        <f t="shared" si="0"/>
        <v>86.5</v>
      </c>
      <c r="O7" s="15">
        <v>3</v>
      </c>
      <c r="P7" s="80"/>
    </row>
    <row r="8" spans="1:24" ht="14.25">
      <c r="A8" s="64"/>
      <c r="B8" s="24"/>
      <c r="C8" s="24">
        <v>4</v>
      </c>
      <c r="D8" s="18" t="s">
        <v>51</v>
      </c>
      <c r="E8" s="79">
        <v>30</v>
      </c>
      <c r="F8" s="79">
        <v>0</v>
      </c>
      <c r="G8" s="79">
        <v>0.5</v>
      </c>
      <c r="H8" s="79">
        <v>1</v>
      </c>
      <c r="I8" s="79">
        <v>8.26</v>
      </c>
      <c r="J8" s="79">
        <v>0</v>
      </c>
      <c r="K8" s="79">
        <v>19.6</v>
      </c>
      <c r="L8" s="79">
        <f>12.9+13.98</f>
        <v>26.880000000000003</v>
      </c>
      <c r="M8" s="79">
        <v>0</v>
      </c>
      <c r="N8" s="79">
        <f t="shared" si="0"/>
        <v>86.24000000000001</v>
      </c>
      <c r="O8" s="15">
        <v>4</v>
      </c>
      <c r="P8" s="80"/>
      <c r="Q8" s="82"/>
      <c r="R8" s="83"/>
      <c r="S8" s="83"/>
      <c r="T8" s="83"/>
      <c r="U8" s="83"/>
      <c r="V8" s="83"/>
      <c r="W8" s="83"/>
      <c r="X8" s="83"/>
    </row>
    <row r="9" spans="1:16" ht="14.25">
      <c r="A9" s="64"/>
      <c r="B9" s="24"/>
      <c r="C9" s="24">
        <v>5</v>
      </c>
      <c r="D9" s="18" t="s">
        <v>56</v>
      </c>
      <c r="E9" s="79">
        <v>30</v>
      </c>
      <c r="F9" s="79">
        <v>0</v>
      </c>
      <c r="G9" s="79">
        <v>0</v>
      </c>
      <c r="H9" s="79">
        <v>1</v>
      </c>
      <c r="I9" s="79">
        <v>6.48</v>
      </c>
      <c r="J9" s="79">
        <v>0</v>
      </c>
      <c r="K9" s="79">
        <v>19.6</v>
      </c>
      <c r="L9" s="79">
        <f>12.9+14.25</f>
        <v>27.15</v>
      </c>
      <c r="M9" s="79">
        <v>1</v>
      </c>
      <c r="N9" s="79">
        <f t="shared" si="0"/>
        <v>85.23</v>
      </c>
      <c r="O9" s="15">
        <v>5</v>
      </c>
      <c r="P9" s="81"/>
    </row>
    <row r="10" spans="1:16" ht="14.25" customHeight="1">
      <c r="A10" s="64"/>
      <c r="B10" s="24"/>
      <c r="C10" s="24">
        <v>6</v>
      </c>
      <c r="D10" s="18" t="s">
        <v>44</v>
      </c>
      <c r="E10" s="79">
        <v>30</v>
      </c>
      <c r="F10" s="79">
        <v>0</v>
      </c>
      <c r="G10" s="79">
        <v>0</v>
      </c>
      <c r="H10" s="79">
        <v>2</v>
      </c>
      <c r="I10" s="79">
        <v>6.8</v>
      </c>
      <c r="J10" s="79">
        <v>9</v>
      </c>
      <c r="K10" s="79">
        <v>19.4</v>
      </c>
      <c r="L10" s="79">
        <v>27.38</v>
      </c>
      <c r="M10" s="79">
        <v>1</v>
      </c>
      <c r="N10" s="79">
        <f t="shared" si="0"/>
        <v>77.58</v>
      </c>
      <c r="O10" s="15">
        <v>6</v>
      </c>
      <c r="P10" s="80"/>
    </row>
    <row r="11" spans="1:16" ht="14.25">
      <c r="A11" s="64"/>
      <c r="B11" s="24"/>
      <c r="C11" s="24">
        <v>7</v>
      </c>
      <c r="D11" s="18" t="s">
        <v>89</v>
      </c>
      <c r="E11" s="79">
        <v>15</v>
      </c>
      <c r="F11" s="79">
        <v>0</v>
      </c>
      <c r="G11" s="79">
        <v>0</v>
      </c>
      <c r="H11" s="79">
        <v>0.5</v>
      </c>
      <c r="I11" s="79">
        <v>8.16</v>
      </c>
      <c r="J11" s="79">
        <v>0</v>
      </c>
      <c r="K11" s="79">
        <v>19.2</v>
      </c>
      <c r="L11" s="79">
        <v>26.88</v>
      </c>
      <c r="M11" s="79">
        <v>0</v>
      </c>
      <c r="N11" s="79">
        <f t="shared" si="0"/>
        <v>69.74</v>
      </c>
      <c r="O11" s="15">
        <v>7</v>
      </c>
      <c r="P11" s="80"/>
    </row>
    <row r="12" spans="1:17" s="60" customFormat="1" ht="14.25">
      <c r="A12" s="64"/>
      <c r="B12" s="24"/>
      <c r="C12" s="24">
        <v>8</v>
      </c>
      <c r="D12" s="65" t="s">
        <v>90</v>
      </c>
      <c r="E12" s="79">
        <v>0</v>
      </c>
      <c r="F12" s="79">
        <v>0</v>
      </c>
      <c r="G12" s="79">
        <v>0</v>
      </c>
      <c r="H12" s="79">
        <v>0</v>
      </c>
      <c r="I12" s="79">
        <v>13.09</v>
      </c>
      <c r="J12" s="79">
        <v>0</v>
      </c>
      <c r="K12" s="79">
        <v>20</v>
      </c>
      <c r="L12" s="79">
        <v>26.88</v>
      </c>
      <c r="M12" s="79">
        <v>0</v>
      </c>
      <c r="N12" s="79">
        <f t="shared" si="0"/>
        <v>59.97</v>
      </c>
      <c r="O12" s="15">
        <v>8</v>
      </c>
      <c r="P12" s="80"/>
      <c r="Q12" s="84"/>
    </row>
    <row r="13" spans="1:16" ht="14.25">
      <c r="A13" s="64"/>
      <c r="B13" s="24"/>
      <c r="C13" s="24">
        <v>9</v>
      </c>
      <c r="D13" s="65" t="s">
        <v>54</v>
      </c>
      <c r="E13" s="79">
        <v>0</v>
      </c>
      <c r="F13" s="79">
        <v>0</v>
      </c>
      <c r="G13" s="79">
        <v>0</v>
      </c>
      <c r="H13" s="79">
        <v>1</v>
      </c>
      <c r="I13" s="79">
        <v>7.5</v>
      </c>
      <c r="J13" s="79">
        <v>0</v>
      </c>
      <c r="K13" s="79">
        <v>20</v>
      </c>
      <c r="L13" s="79">
        <v>27.1</v>
      </c>
      <c r="M13" s="79">
        <v>0</v>
      </c>
      <c r="N13" s="79">
        <f t="shared" si="0"/>
        <v>55.6</v>
      </c>
      <c r="O13" s="15"/>
      <c r="P13" s="80"/>
    </row>
    <row r="14" spans="1:16" ht="14.25">
      <c r="A14" s="64"/>
      <c r="B14" s="17" t="s">
        <v>91</v>
      </c>
      <c r="C14" s="24">
        <v>1</v>
      </c>
      <c r="D14" s="18" t="s">
        <v>92</v>
      </c>
      <c r="E14" s="79">
        <v>0</v>
      </c>
      <c r="F14" s="79">
        <v>0</v>
      </c>
      <c r="G14" s="79">
        <v>0</v>
      </c>
      <c r="H14" s="79">
        <v>2</v>
      </c>
      <c r="I14" s="79">
        <v>60</v>
      </c>
      <c r="J14" s="79">
        <v>0</v>
      </c>
      <c r="K14" s="79">
        <v>20</v>
      </c>
      <c r="L14" s="79">
        <v>28.34</v>
      </c>
      <c r="M14" s="79">
        <v>0</v>
      </c>
      <c r="N14" s="79">
        <f t="shared" si="0"/>
        <v>110.34</v>
      </c>
      <c r="O14" s="15">
        <v>1</v>
      </c>
      <c r="P14" s="80"/>
    </row>
    <row r="15" spans="1:16" ht="14.25">
      <c r="A15" s="64"/>
      <c r="B15" s="24"/>
      <c r="C15" s="24">
        <v>2</v>
      </c>
      <c r="D15" s="18" t="s">
        <v>93</v>
      </c>
      <c r="E15" s="79">
        <v>0</v>
      </c>
      <c r="F15" s="79">
        <v>0</v>
      </c>
      <c r="G15" s="79">
        <v>0</v>
      </c>
      <c r="H15" s="79">
        <v>0.5</v>
      </c>
      <c r="I15" s="79">
        <v>60</v>
      </c>
      <c r="J15" s="79">
        <v>0</v>
      </c>
      <c r="K15" s="79">
        <v>20</v>
      </c>
      <c r="L15" s="79">
        <v>29.13</v>
      </c>
      <c r="M15" s="79">
        <v>0</v>
      </c>
      <c r="N15" s="79">
        <f t="shared" si="0"/>
        <v>109.63</v>
      </c>
      <c r="O15" s="15">
        <v>2</v>
      </c>
      <c r="P15" s="80"/>
    </row>
    <row r="16" spans="1:16" ht="14.25">
      <c r="A16" s="64"/>
      <c r="B16" s="24"/>
      <c r="C16" s="24">
        <v>3</v>
      </c>
      <c r="D16" s="18" t="s">
        <v>94</v>
      </c>
      <c r="E16" s="79">
        <v>0</v>
      </c>
      <c r="F16" s="79">
        <v>0</v>
      </c>
      <c r="G16" s="79">
        <v>0</v>
      </c>
      <c r="H16" s="79">
        <v>1</v>
      </c>
      <c r="I16" s="79">
        <v>57.01</v>
      </c>
      <c r="J16" s="79">
        <v>0</v>
      </c>
      <c r="K16" s="79">
        <v>19.58</v>
      </c>
      <c r="L16" s="79">
        <v>26.85</v>
      </c>
      <c r="M16" s="79">
        <v>0</v>
      </c>
      <c r="N16" s="79">
        <f t="shared" si="0"/>
        <v>104.44</v>
      </c>
      <c r="O16" s="15">
        <v>3</v>
      </c>
      <c r="P16" s="80"/>
    </row>
    <row r="17" spans="1:16" ht="14.25">
      <c r="A17" s="64"/>
      <c r="B17" s="24"/>
      <c r="C17" s="24">
        <v>4</v>
      </c>
      <c r="D17" s="18" t="s">
        <v>24</v>
      </c>
      <c r="E17" s="79">
        <v>0</v>
      </c>
      <c r="F17" s="79">
        <v>0</v>
      </c>
      <c r="G17" s="79">
        <v>0</v>
      </c>
      <c r="H17" s="79">
        <v>1</v>
      </c>
      <c r="I17" s="79">
        <v>54.55</v>
      </c>
      <c r="J17" s="79">
        <v>0</v>
      </c>
      <c r="K17" s="79">
        <v>19.77</v>
      </c>
      <c r="L17" s="79">
        <v>26.46</v>
      </c>
      <c r="M17" s="79">
        <v>0</v>
      </c>
      <c r="N17" s="79">
        <f t="shared" si="0"/>
        <v>101.78</v>
      </c>
      <c r="O17" s="15">
        <v>4</v>
      </c>
      <c r="P17" s="81"/>
    </row>
    <row r="18" spans="1:16" s="60" customFormat="1" ht="14.25">
      <c r="A18" s="64"/>
      <c r="B18" s="24"/>
      <c r="C18" s="24">
        <v>5</v>
      </c>
      <c r="D18" s="18" t="s">
        <v>95</v>
      </c>
      <c r="E18" s="79">
        <v>0</v>
      </c>
      <c r="F18" s="79">
        <v>0</v>
      </c>
      <c r="G18" s="79">
        <v>0</v>
      </c>
      <c r="H18" s="79">
        <v>0.5</v>
      </c>
      <c r="I18" s="79">
        <v>51.57</v>
      </c>
      <c r="J18" s="79">
        <v>0</v>
      </c>
      <c r="K18" s="79">
        <v>20</v>
      </c>
      <c r="L18" s="79">
        <v>28.84</v>
      </c>
      <c r="M18" s="79">
        <v>0</v>
      </c>
      <c r="N18" s="79">
        <f t="shared" si="0"/>
        <v>100.91</v>
      </c>
      <c r="O18" s="15">
        <v>5</v>
      </c>
      <c r="P18" s="81"/>
    </row>
    <row r="19" spans="1:16" ht="14.25">
      <c r="A19" s="64"/>
      <c r="B19" s="24"/>
      <c r="C19" s="24">
        <v>6</v>
      </c>
      <c r="D19" s="18" t="s">
        <v>96</v>
      </c>
      <c r="E19" s="79">
        <v>0</v>
      </c>
      <c r="F19" s="79">
        <v>0</v>
      </c>
      <c r="G19" s="79">
        <v>0</v>
      </c>
      <c r="H19" s="79">
        <v>0</v>
      </c>
      <c r="I19" s="79">
        <v>60</v>
      </c>
      <c r="J19" s="79">
        <v>0</v>
      </c>
      <c r="K19" s="79">
        <v>12</v>
      </c>
      <c r="L19" s="79">
        <v>26.5</v>
      </c>
      <c r="M19" s="79">
        <v>0</v>
      </c>
      <c r="N19" s="79">
        <f t="shared" si="0"/>
        <v>98.5</v>
      </c>
      <c r="O19" s="15">
        <v>6</v>
      </c>
      <c r="P19" s="80"/>
    </row>
    <row r="20" spans="1:16" ht="14.25">
      <c r="A20" s="64"/>
      <c r="B20" s="24"/>
      <c r="C20" s="24">
        <v>7</v>
      </c>
      <c r="D20" s="18" t="s">
        <v>97</v>
      </c>
      <c r="E20" s="79">
        <v>0</v>
      </c>
      <c r="F20" s="79">
        <v>0</v>
      </c>
      <c r="G20" s="79">
        <v>0</v>
      </c>
      <c r="H20" s="79">
        <v>0.5</v>
      </c>
      <c r="I20" s="79">
        <v>60</v>
      </c>
      <c r="J20" s="79">
        <v>0</v>
      </c>
      <c r="K20" s="79">
        <v>10</v>
      </c>
      <c r="L20" s="79">
        <v>26.5</v>
      </c>
      <c r="M20" s="79">
        <v>0</v>
      </c>
      <c r="N20" s="79">
        <f t="shared" si="0"/>
        <v>97</v>
      </c>
      <c r="O20" s="15">
        <v>7</v>
      </c>
      <c r="P20" s="80"/>
    </row>
    <row r="21" spans="1:16" s="75" customFormat="1" ht="14.25">
      <c r="A21" s="64"/>
      <c r="B21" s="24"/>
      <c r="C21" s="24">
        <v>8</v>
      </c>
      <c r="D21" s="20" t="s">
        <v>98</v>
      </c>
      <c r="E21" s="79">
        <v>0</v>
      </c>
      <c r="F21" s="79">
        <v>0</v>
      </c>
      <c r="G21" s="79">
        <v>0</v>
      </c>
      <c r="H21" s="79">
        <v>0</v>
      </c>
      <c r="I21" s="79">
        <v>60</v>
      </c>
      <c r="J21" s="79">
        <v>0</v>
      </c>
      <c r="K21" s="79">
        <v>10</v>
      </c>
      <c r="L21" s="79">
        <v>26.5</v>
      </c>
      <c r="M21" s="79">
        <v>0</v>
      </c>
      <c r="N21" s="79">
        <f t="shared" si="0"/>
        <v>96.5</v>
      </c>
      <c r="O21" s="15">
        <v>8</v>
      </c>
      <c r="P21" s="80"/>
    </row>
    <row r="22" spans="1:16" s="75" customFormat="1" ht="14.25">
      <c r="A22" s="64"/>
      <c r="B22" s="24"/>
      <c r="C22" s="24">
        <v>9</v>
      </c>
      <c r="D22" s="18" t="s">
        <v>99</v>
      </c>
      <c r="E22" s="79">
        <v>0</v>
      </c>
      <c r="F22" s="79">
        <v>0</v>
      </c>
      <c r="G22" s="79">
        <v>0</v>
      </c>
      <c r="H22" s="79">
        <v>1</v>
      </c>
      <c r="I22" s="79">
        <v>55.43</v>
      </c>
      <c r="J22" s="79">
        <v>0</v>
      </c>
      <c r="K22" s="79">
        <v>10</v>
      </c>
      <c r="L22" s="79">
        <v>28.61</v>
      </c>
      <c r="M22" s="79">
        <v>0</v>
      </c>
      <c r="N22" s="79">
        <f t="shared" si="0"/>
        <v>95.03999999999999</v>
      </c>
      <c r="O22" s="15">
        <v>9</v>
      </c>
      <c r="P22" s="80"/>
    </row>
    <row r="23" spans="1:16" s="75" customFormat="1" ht="14.25">
      <c r="A23" s="64"/>
      <c r="B23" s="24"/>
      <c r="C23" s="24">
        <v>10</v>
      </c>
      <c r="D23" s="20" t="s">
        <v>100</v>
      </c>
      <c r="E23" s="79">
        <v>30</v>
      </c>
      <c r="F23" s="79">
        <v>0.5</v>
      </c>
      <c r="G23" s="79">
        <v>0</v>
      </c>
      <c r="H23" s="79">
        <v>1</v>
      </c>
      <c r="I23" s="79">
        <v>17.86</v>
      </c>
      <c r="J23" s="79">
        <v>2</v>
      </c>
      <c r="K23" s="79">
        <v>19.34</v>
      </c>
      <c r="L23" s="79">
        <v>26.5</v>
      </c>
      <c r="M23" s="79">
        <v>0</v>
      </c>
      <c r="N23" s="79">
        <f t="shared" si="0"/>
        <v>93.2</v>
      </c>
      <c r="O23" s="15">
        <v>10</v>
      </c>
      <c r="P23" s="80"/>
    </row>
    <row r="24" spans="1:16" s="75" customFormat="1" ht="14.25">
      <c r="A24" s="64"/>
      <c r="B24" s="24"/>
      <c r="C24" s="24">
        <v>11</v>
      </c>
      <c r="D24" s="18" t="s">
        <v>101</v>
      </c>
      <c r="E24" s="79">
        <v>30</v>
      </c>
      <c r="F24" s="79">
        <v>0</v>
      </c>
      <c r="G24" s="79">
        <v>0</v>
      </c>
      <c r="H24" s="79">
        <v>0</v>
      </c>
      <c r="I24" s="79">
        <v>14.04</v>
      </c>
      <c r="J24" s="79">
        <v>2</v>
      </c>
      <c r="K24" s="79">
        <v>19.6</v>
      </c>
      <c r="L24" s="79">
        <v>26.5</v>
      </c>
      <c r="M24" s="79">
        <v>0</v>
      </c>
      <c r="N24" s="79">
        <f t="shared" si="0"/>
        <v>88.14</v>
      </c>
      <c r="O24" s="15">
        <v>11</v>
      </c>
      <c r="P24" s="80"/>
    </row>
    <row r="25" spans="1:16" s="75" customFormat="1" ht="14.25">
      <c r="A25" s="64"/>
      <c r="B25" s="24"/>
      <c r="C25" s="24">
        <v>12</v>
      </c>
      <c r="D25" s="18" t="s">
        <v>102</v>
      </c>
      <c r="E25" s="79">
        <v>0</v>
      </c>
      <c r="F25" s="79">
        <v>0</v>
      </c>
      <c r="G25" s="79">
        <v>0</v>
      </c>
      <c r="H25" s="79">
        <v>2</v>
      </c>
      <c r="I25" s="79">
        <v>38.85</v>
      </c>
      <c r="J25" s="79">
        <v>0</v>
      </c>
      <c r="K25" s="79">
        <v>20</v>
      </c>
      <c r="L25" s="79">
        <v>26.5</v>
      </c>
      <c r="M25" s="79">
        <v>0</v>
      </c>
      <c r="N25" s="79">
        <f t="shared" si="0"/>
        <v>87.35</v>
      </c>
      <c r="O25" s="15">
        <v>12</v>
      </c>
      <c r="P25" s="80"/>
    </row>
    <row r="26" spans="1:16" ht="14.25">
      <c r="A26" s="64"/>
      <c r="B26" s="24"/>
      <c r="C26" s="24">
        <v>13</v>
      </c>
      <c r="D26" s="18" t="s">
        <v>103</v>
      </c>
      <c r="E26" s="79">
        <v>30</v>
      </c>
      <c r="F26" s="79">
        <v>0</v>
      </c>
      <c r="G26" s="79">
        <v>0</v>
      </c>
      <c r="H26" s="79">
        <v>0</v>
      </c>
      <c r="I26" s="79">
        <v>4.1</v>
      </c>
      <c r="J26" s="79">
        <v>0</v>
      </c>
      <c r="K26" s="79">
        <v>20</v>
      </c>
      <c r="L26" s="79">
        <v>26.5</v>
      </c>
      <c r="M26" s="79">
        <v>0</v>
      </c>
      <c r="N26" s="79">
        <f t="shared" si="0"/>
        <v>80.6</v>
      </c>
      <c r="O26" s="15">
        <v>13</v>
      </c>
      <c r="P26" s="80"/>
    </row>
    <row r="27" spans="1:23" ht="14.25">
      <c r="A27" s="64"/>
      <c r="B27" s="24"/>
      <c r="C27" s="24">
        <v>14</v>
      </c>
      <c r="D27" s="18" t="s">
        <v>104</v>
      </c>
      <c r="E27" s="79">
        <v>0</v>
      </c>
      <c r="F27" s="79">
        <v>0</v>
      </c>
      <c r="G27" s="79">
        <v>0</v>
      </c>
      <c r="H27" s="79">
        <v>1</v>
      </c>
      <c r="I27" s="79">
        <v>30.05</v>
      </c>
      <c r="J27" s="79">
        <v>0</v>
      </c>
      <c r="K27" s="79">
        <v>19.63</v>
      </c>
      <c r="L27" s="79">
        <v>28.51</v>
      </c>
      <c r="M27" s="79">
        <v>0</v>
      </c>
      <c r="N27" s="79">
        <f t="shared" si="0"/>
        <v>79.19</v>
      </c>
      <c r="O27" s="15">
        <v>14</v>
      </c>
      <c r="P27" s="80"/>
      <c r="Q27" s="75"/>
      <c r="R27" s="75"/>
      <c r="S27" s="75"/>
      <c r="T27" s="75"/>
      <c r="U27" s="75"/>
      <c r="V27" s="75"/>
      <c r="W27" s="75"/>
    </row>
    <row r="28" spans="1:16" ht="14.25">
      <c r="A28" s="64"/>
      <c r="B28" s="24"/>
      <c r="C28" s="24">
        <v>15</v>
      </c>
      <c r="D28" s="18" t="s">
        <v>105</v>
      </c>
      <c r="E28" s="79">
        <v>15</v>
      </c>
      <c r="F28" s="79">
        <v>0</v>
      </c>
      <c r="G28" s="79">
        <v>0</v>
      </c>
      <c r="H28" s="79">
        <v>0</v>
      </c>
      <c r="I28" s="79">
        <v>18</v>
      </c>
      <c r="J28" s="79">
        <v>4</v>
      </c>
      <c r="K28" s="79">
        <v>20</v>
      </c>
      <c r="L28" s="79">
        <v>27.85</v>
      </c>
      <c r="M28" s="79">
        <v>0</v>
      </c>
      <c r="N28" s="79">
        <f t="shared" si="0"/>
        <v>76.85</v>
      </c>
      <c r="O28" s="15">
        <v>15</v>
      </c>
      <c r="P28" s="80"/>
    </row>
    <row r="29" spans="1:16" ht="14.25">
      <c r="A29" s="64"/>
      <c r="B29" s="24"/>
      <c r="C29" s="24">
        <v>16</v>
      </c>
      <c r="D29" s="18" t="s">
        <v>106</v>
      </c>
      <c r="E29" s="79">
        <v>0</v>
      </c>
      <c r="F29" s="79">
        <v>0</v>
      </c>
      <c r="G29" s="79">
        <v>0</v>
      </c>
      <c r="H29" s="79">
        <v>1</v>
      </c>
      <c r="I29" s="79">
        <v>35.27</v>
      </c>
      <c r="J29" s="79">
        <v>0</v>
      </c>
      <c r="K29" s="79">
        <v>10</v>
      </c>
      <c r="L29" s="79">
        <v>26.5</v>
      </c>
      <c r="M29" s="79">
        <v>2</v>
      </c>
      <c r="N29" s="79">
        <f t="shared" si="0"/>
        <v>74.77000000000001</v>
      </c>
      <c r="O29" s="15">
        <v>16</v>
      </c>
      <c r="P29" s="80"/>
    </row>
    <row r="30" spans="1:16" ht="14.25" customHeight="1">
      <c r="A30" s="64"/>
      <c r="B30" s="24"/>
      <c r="C30" s="24">
        <v>17</v>
      </c>
      <c r="D30" s="18" t="s">
        <v>107</v>
      </c>
      <c r="E30" s="79">
        <v>0</v>
      </c>
      <c r="F30" s="79">
        <v>0</v>
      </c>
      <c r="G30" s="79">
        <v>0</v>
      </c>
      <c r="H30" s="79">
        <v>1</v>
      </c>
      <c r="I30" s="79">
        <v>36.6</v>
      </c>
      <c r="J30" s="79">
        <v>0</v>
      </c>
      <c r="K30" s="79">
        <v>10</v>
      </c>
      <c r="L30" s="79">
        <v>27.13</v>
      </c>
      <c r="M30" s="79">
        <v>0</v>
      </c>
      <c r="N30" s="79">
        <f t="shared" si="0"/>
        <v>74.72999999999999</v>
      </c>
      <c r="O30" s="15">
        <v>17</v>
      </c>
      <c r="P30" s="80"/>
    </row>
    <row r="31" spans="1:16" ht="14.25">
      <c r="A31" s="64"/>
      <c r="B31" s="24"/>
      <c r="C31" s="24">
        <v>18</v>
      </c>
      <c r="D31" s="18" t="s">
        <v>108</v>
      </c>
      <c r="E31" s="79">
        <v>0</v>
      </c>
      <c r="F31" s="79">
        <v>0</v>
      </c>
      <c r="G31" s="79">
        <v>0</v>
      </c>
      <c r="H31" s="79">
        <v>1</v>
      </c>
      <c r="I31" s="79">
        <v>31.04</v>
      </c>
      <c r="J31" s="79">
        <v>0</v>
      </c>
      <c r="K31" s="79">
        <v>10</v>
      </c>
      <c r="L31" s="79">
        <v>26.5</v>
      </c>
      <c r="M31" s="79">
        <v>0</v>
      </c>
      <c r="N31" s="79">
        <f t="shared" si="0"/>
        <v>68.53999999999999</v>
      </c>
      <c r="O31" s="15">
        <v>18</v>
      </c>
      <c r="P31" s="80"/>
    </row>
    <row r="32" spans="1:17" s="60" customFormat="1" ht="14.25">
      <c r="A32" s="64"/>
      <c r="B32" s="24"/>
      <c r="C32" s="24">
        <v>19</v>
      </c>
      <c r="D32" s="18" t="s">
        <v>109</v>
      </c>
      <c r="E32" s="79">
        <v>0</v>
      </c>
      <c r="F32" s="79">
        <v>0</v>
      </c>
      <c r="G32" s="79">
        <v>0</v>
      </c>
      <c r="H32" s="79">
        <v>0</v>
      </c>
      <c r="I32" s="79">
        <v>22.61</v>
      </c>
      <c r="J32" s="79">
        <v>2</v>
      </c>
      <c r="K32" s="79">
        <v>19.6</v>
      </c>
      <c r="L32" s="79">
        <v>26.5</v>
      </c>
      <c r="M32" s="79">
        <v>0</v>
      </c>
      <c r="N32" s="79">
        <f t="shared" si="0"/>
        <v>66.71000000000001</v>
      </c>
      <c r="O32" s="15">
        <v>19</v>
      </c>
      <c r="P32" s="80"/>
      <c r="Q32" s="84"/>
    </row>
    <row r="33" spans="1:16" ht="14.25">
      <c r="A33" s="64"/>
      <c r="B33" s="24"/>
      <c r="C33" s="24">
        <v>20</v>
      </c>
      <c r="D33" s="18" t="s">
        <v>110</v>
      </c>
      <c r="E33" s="79">
        <v>0</v>
      </c>
      <c r="F33" s="79">
        <v>0</v>
      </c>
      <c r="G33" s="79">
        <v>0</v>
      </c>
      <c r="H33" s="79">
        <v>0</v>
      </c>
      <c r="I33" s="79">
        <v>31.05</v>
      </c>
      <c r="J33" s="79">
        <v>2</v>
      </c>
      <c r="K33" s="79">
        <v>10</v>
      </c>
      <c r="L33" s="79">
        <v>26.5</v>
      </c>
      <c r="M33" s="79">
        <v>0</v>
      </c>
      <c r="N33" s="79">
        <f t="shared" si="0"/>
        <v>65.55</v>
      </c>
      <c r="O33" s="15">
        <v>20</v>
      </c>
      <c r="P33" s="80"/>
    </row>
    <row r="34" spans="1:16" ht="14.25">
      <c r="A34" s="64"/>
      <c r="B34" s="24"/>
      <c r="C34" s="24">
        <v>21</v>
      </c>
      <c r="D34" s="18" t="s">
        <v>45</v>
      </c>
      <c r="E34" s="79">
        <v>0</v>
      </c>
      <c r="F34" s="79">
        <v>0</v>
      </c>
      <c r="G34" s="79">
        <v>0</v>
      </c>
      <c r="H34" s="79">
        <v>0</v>
      </c>
      <c r="I34" s="79">
        <v>20.48</v>
      </c>
      <c r="J34" s="79">
        <v>0</v>
      </c>
      <c r="K34" s="79">
        <v>19.2</v>
      </c>
      <c r="L34" s="79">
        <v>25.86</v>
      </c>
      <c r="M34" s="79">
        <v>0</v>
      </c>
      <c r="N34" s="79">
        <f t="shared" si="0"/>
        <v>65.54</v>
      </c>
      <c r="O34" s="15">
        <v>21</v>
      </c>
      <c r="P34" s="80"/>
    </row>
    <row r="35" spans="1:16" ht="14.25" customHeight="1">
      <c r="A35" s="64"/>
      <c r="B35" s="24"/>
      <c r="C35" s="24">
        <v>22</v>
      </c>
      <c r="D35" s="18" t="s">
        <v>62</v>
      </c>
      <c r="E35" s="79">
        <v>15</v>
      </c>
      <c r="F35" s="79">
        <v>0</v>
      </c>
      <c r="G35" s="79">
        <v>0</v>
      </c>
      <c r="H35" s="79">
        <v>0</v>
      </c>
      <c r="I35" s="79">
        <v>2.78</v>
      </c>
      <c r="J35" s="79">
        <v>0</v>
      </c>
      <c r="K35" s="79">
        <v>20</v>
      </c>
      <c r="L35" s="79">
        <f>12.56+13.94</f>
        <v>26.5</v>
      </c>
      <c r="M35" s="79">
        <v>0</v>
      </c>
      <c r="N35" s="79">
        <f t="shared" si="0"/>
        <v>64.28</v>
      </c>
      <c r="O35" s="15">
        <v>22</v>
      </c>
      <c r="P35" s="80"/>
    </row>
    <row r="36" spans="1:16" ht="14.25">
      <c r="A36" s="64"/>
      <c r="B36" s="24"/>
      <c r="C36" s="24">
        <v>23</v>
      </c>
      <c r="D36" s="18" t="s">
        <v>111</v>
      </c>
      <c r="E36" s="79">
        <v>0</v>
      </c>
      <c r="F36" s="79">
        <v>0</v>
      </c>
      <c r="G36" s="79">
        <v>0</v>
      </c>
      <c r="H36" s="79">
        <v>0</v>
      </c>
      <c r="I36" s="79">
        <v>17.93</v>
      </c>
      <c r="J36" s="79">
        <v>0</v>
      </c>
      <c r="K36" s="79">
        <v>19.4</v>
      </c>
      <c r="L36" s="79">
        <v>26.5</v>
      </c>
      <c r="M36" s="79">
        <v>0</v>
      </c>
      <c r="N36" s="79">
        <f t="shared" si="0"/>
        <v>63.83</v>
      </c>
      <c r="O36" s="15">
        <v>23</v>
      </c>
      <c r="P36" s="80"/>
    </row>
    <row r="37" spans="1:17" s="60" customFormat="1" ht="14.25">
      <c r="A37" s="64"/>
      <c r="B37" s="24"/>
      <c r="C37" s="24">
        <v>24</v>
      </c>
      <c r="D37" s="18" t="s">
        <v>112</v>
      </c>
      <c r="E37" s="79">
        <v>0</v>
      </c>
      <c r="F37" s="79">
        <v>0</v>
      </c>
      <c r="G37" s="79">
        <v>0</v>
      </c>
      <c r="H37" s="79">
        <v>1</v>
      </c>
      <c r="I37" s="79">
        <v>15</v>
      </c>
      <c r="J37" s="79">
        <v>0</v>
      </c>
      <c r="K37" s="79">
        <v>19.8</v>
      </c>
      <c r="L37" s="79">
        <v>26.5</v>
      </c>
      <c r="M37" s="79">
        <v>0</v>
      </c>
      <c r="N37" s="79">
        <f aca="true" t="shared" si="1" ref="N37:N70">SUM(E37:I37)+SUM(K37:M37)-J37</f>
        <v>62.3</v>
      </c>
      <c r="O37" s="15">
        <v>24</v>
      </c>
      <c r="P37" s="80"/>
      <c r="Q37" s="84"/>
    </row>
    <row r="38" spans="1:16" ht="14.25">
      <c r="A38" s="64"/>
      <c r="B38" s="24"/>
      <c r="C38" s="24">
        <v>25</v>
      </c>
      <c r="D38" s="18" t="s">
        <v>113</v>
      </c>
      <c r="E38" s="79">
        <v>0</v>
      </c>
      <c r="F38" s="79">
        <v>0</v>
      </c>
      <c r="G38" s="79">
        <v>0</v>
      </c>
      <c r="H38" s="79">
        <v>0</v>
      </c>
      <c r="I38" s="79">
        <v>17.24</v>
      </c>
      <c r="J38" s="79">
        <v>0</v>
      </c>
      <c r="K38" s="79">
        <v>18</v>
      </c>
      <c r="L38" s="79">
        <v>26.5</v>
      </c>
      <c r="M38" s="79">
        <v>0</v>
      </c>
      <c r="N38" s="79">
        <f t="shared" si="1"/>
        <v>61.739999999999995</v>
      </c>
      <c r="O38" s="15">
        <v>25</v>
      </c>
      <c r="P38" s="80"/>
    </row>
    <row r="39" spans="1:16" ht="14.25">
      <c r="A39" s="64"/>
      <c r="B39" s="24"/>
      <c r="C39" s="24">
        <v>26</v>
      </c>
      <c r="D39" s="18" t="s">
        <v>46</v>
      </c>
      <c r="E39" s="79">
        <v>0</v>
      </c>
      <c r="F39" s="79">
        <v>0</v>
      </c>
      <c r="G39" s="79">
        <v>0</v>
      </c>
      <c r="H39" s="79">
        <v>0</v>
      </c>
      <c r="I39" s="79">
        <v>14.67</v>
      </c>
      <c r="J39" s="79">
        <v>0</v>
      </c>
      <c r="K39" s="79">
        <v>20</v>
      </c>
      <c r="L39" s="79">
        <v>26.43</v>
      </c>
      <c r="M39" s="79">
        <v>0</v>
      </c>
      <c r="N39" s="79">
        <f t="shared" si="1"/>
        <v>61.1</v>
      </c>
      <c r="O39" s="15">
        <v>26</v>
      </c>
      <c r="P39" s="80"/>
    </row>
    <row r="40" spans="1:16" ht="14.25">
      <c r="A40" s="64"/>
      <c r="B40" s="24"/>
      <c r="C40" s="24">
        <v>27</v>
      </c>
      <c r="D40" s="18" t="s">
        <v>114</v>
      </c>
      <c r="E40" s="79">
        <v>0</v>
      </c>
      <c r="F40" s="79">
        <v>0</v>
      </c>
      <c r="G40" s="79">
        <v>0</v>
      </c>
      <c r="H40" s="79">
        <v>1</v>
      </c>
      <c r="I40" s="79">
        <v>22.32</v>
      </c>
      <c r="J40" s="79">
        <v>2</v>
      </c>
      <c r="K40" s="79">
        <v>12</v>
      </c>
      <c r="L40" s="79">
        <v>26.5</v>
      </c>
      <c r="M40" s="79">
        <v>0</v>
      </c>
      <c r="N40" s="79">
        <f t="shared" si="1"/>
        <v>59.82</v>
      </c>
      <c r="O40" s="15">
        <v>27</v>
      </c>
      <c r="P40" s="80"/>
    </row>
    <row r="41" spans="1:16" ht="14.25">
      <c r="A41" s="64"/>
      <c r="B41" s="24"/>
      <c r="C41" s="24">
        <v>28</v>
      </c>
      <c r="D41" s="18" t="s">
        <v>115</v>
      </c>
      <c r="E41" s="79">
        <v>0</v>
      </c>
      <c r="F41" s="79">
        <v>0</v>
      </c>
      <c r="G41" s="79">
        <v>0</v>
      </c>
      <c r="H41" s="79">
        <v>0</v>
      </c>
      <c r="I41" s="79">
        <v>21.77</v>
      </c>
      <c r="J41" s="79">
        <v>0</v>
      </c>
      <c r="K41" s="79">
        <v>10</v>
      </c>
      <c r="L41" s="79">
        <v>26.5</v>
      </c>
      <c r="M41" s="79">
        <v>0</v>
      </c>
      <c r="N41" s="79">
        <f t="shared" si="1"/>
        <v>58.269999999999996</v>
      </c>
      <c r="O41" s="15">
        <v>28</v>
      </c>
      <c r="P41" s="80"/>
    </row>
    <row r="42" spans="1:16" ht="14.25">
      <c r="A42" s="64"/>
      <c r="B42" s="24"/>
      <c r="C42" s="24">
        <v>29</v>
      </c>
      <c r="D42" s="18" t="s">
        <v>48</v>
      </c>
      <c r="E42" s="79">
        <v>0</v>
      </c>
      <c r="F42" s="79">
        <v>0</v>
      </c>
      <c r="G42" s="79">
        <v>0</v>
      </c>
      <c r="H42" s="79">
        <v>0</v>
      </c>
      <c r="I42" s="79">
        <v>9.2</v>
      </c>
      <c r="J42" s="79">
        <v>0</v>
      </c>
      <c r="K42" s="79">
        <v>19.4</v>
      </c>
      <c r="L42" s="79">
        <v>26.5</v>
      </c>
      <c r="M42" s="79">
        <v>0</v>
      </c>
      <c r="N42" s="79">
        <f t="shared" si="1"/>
        <v>55.099999999999994</v>
      </c>
      <c r="O42" s="15">
        <v>29</v>
      </c>
      <c r="P42" s="81"/>
    </row>
    <row r="43" spans="1:16" s="60" customFormat="1" ht="14.25">
      <c r="A43" s="64"/>
      <c r="B43" s="24"/>
      <c r="C43" s="24">
        <v>30</v>
      </c>
      <c r="D43" s="18" t="s">
        <v>116</v>
      </c>
      <c r="E43" s="79">
        <v>0</v>
      </c>
      <c r="F43" s="79">
        <v>0</v>
      </c>
      <c r="G43" s="79">
        <v>0</v>
      </c>
      <c r="H43" s="79">
        <v>1</v>
      </c>
      <c r="I43" s="79">
        <v>8.44</v>
      </c>
      <c r="J43" s="79">
        <v>0</v>
      </c>
      <c r="K43" s="79">
        <v>19</v>
      </c>
      <c r="L43" s="79">
        <v>26.5</v>
      </c>
      <c r="M43" s="79">
        <v>0</v>
      </c>
      <c r="N43" s="79">
        <f t="shared" si="1"/>
        <v>54.94</v>
      </c>
      <c r="O43" s="15">
        <v>30</v>
      </c>
      <c r="P43" s="81"/>
    </row>
    <row r="44" spans="1:16" ht="14.25">
      <c r="A44" s="64"/>
      <c r="B44" s="24"/>
      <c r="C44" s="24">
        <v>31</v>
      </c>
      <c r="D44" s="18" t="s">
        <v>53</v>
      </c>
      <c r="E44" s="79">
        <v>0</v>
      </c>
      <c r="F44" s="79">
        <v>0</v>
      </c>
      <c r="G44" s="79">
        <v>0</v>
      </c>
      <c r="H44" s="79">
        <v>0</v>
      </c>
      <c r="I44" s="79">
        <v>8.41</v>
      </c>
      <c r="J44" s="79">
        <v>0</v>
      </c>
      <c r="K44" s="79">
        <v>20</v>
      </c>
      <c r="L44" s="79">
        <v>26.5</v>
      </c>
      <c r="M44" s="79">
        <v>0</v>
      </c>
      <c r="N44" s="79">
        <f t="shared" si="1"/>
        <v>54.91</v>
      </c>
      <c r="O44" s="15">
        <v>31</v>
      </c>
      <c r="P44" s="80"/>
    </row>
    <row r="45" spans="1:16" ht="14.25">
      <c r="A45" s="64"/>
      <c r="B45" s="24"/>
      <c r="C45" s="24">
        <v>32</v>
      </c>
      <c r="D45" s="18" t="s">
        <v>68</v>
      </c>
      <c r="E45" s="79">
        <v>0</v>
      </c>
      <c r="F45" s="79">
        <v>0</v>
      </c>
      <c r="G45" s="79">
        <v>0</v>
      </c>
      <c r="H45" s="79">
        <v>0</v>
      </c>
      <c r="I45" s="79">
        <v>7.2</v>
      </c>
      <c r="J45" s="79">
        <v>0</v>
      </c>
      <c r="K45" s="79">
        <v>20</v>
      </c>
      <c r="L45" s="79">
        <v>26.5</v>
      </c>
      <c r="M45" s="79">
        <v>1</v>
      </c>
      <c r="N45" s="79">
        <f t="shared" si="1"/>
        <v>54.7</v>
      </c>
      <c r="O45" s="15">
        <v>32</v>
      </c>
      <c r="P45" s="80"/>
    </row>
    <row r="46" spans="1:16" s="75" customFormat="1" ht="14.25">
      <c r="A46" s="64"/>
      <c r="B46" s="24"/>
      <c r="C46" s="24">
        <v>33</v>
      </c>
      <c r="D46" s="18" t="s">
        <v>117</v>
      </c>
      <c r="E46" s="79">
        <v>0</v>
      </c>
      <c r="F46" s="79">
        <v>0</v>
      </c>
      <c r="G46" s="79">
        <v>0</v>
      </c>
      <c r="H46" s="79">
        <v>1</v>
      </c>
      <c r="I46" s="79">
        <v>7.12</v>
      </c>
      <c r="J46" s="79">
        <v>0</v>
      </c>
      <c r="K46" s="79">
        <v>20</v>
      </c>
      <c r="L46" s="79">
        <v>26.5</v>
      </c>
      <c r="M46" s="79">
        <v>0</v>
      </c>
      <c r="N46" s="79">
        <f t="shared" si="1"/>
        <v>54.620000000000005</v>
      </c>
      <c r="O46" s="15">
        <v>33</v>
      </c>
      <c r="P46" s="80"/>
    </row>
    <row r="47" spans="1:16" s="75" customFormat="1" ht="14.25">
      <c r="A47" s="64"/>
      <c r="B47" s="24"/>
      <c r="C47" s="24">
        <v>34</v>
      </c>
      <c r="D47" s="18" t="s">
        <v>118</v>
      </c>
      <c r="E47" s="79">
        <v>0</v>
      </c>
      <c r="F47" s="79">
        <v>0</v>
      </c>
      <c r="G47" s="79">
        <v>0</v>
      </c>
      <c r="H47" s="79">
        <v>0</v>
      </c>
      <c r="I47" s="79">
        <v>7.76</v>
      </c>
      <c r="J47" s="79">
        <v>0</v>
      </c>
      <c r="K47" s="79">
        <v>19.8</v>
      </c>
      <c r="L47" s="79">
        <v>25.94</v>
      </c>
      <c r="M47" s="79">
        <v>0</v>
      </c>
      <c r="N47" s="79">
        <f t="shared" si="1"/>
        <v>53.5</v>
      </c>
      <c r="O47" s="15">
        <v>34</v>
      </c>
      <c r="P47" s="80"/>
    </row>
    <row r="48" spans="1:16" s="75" customFormat="1" ht="14.25">
      <c r="A48" s="64"/>
      <c r="B48" s="24"/>
      <c r="C48" s="24">
        <v>35</v>
      </c>
      <c r="D48" s="18" t="s">
        <v>119</v>
      </c>
      <c r="E48" s="79">
        <v>0</v>
      </c>
      <c r="F48" s="79">
        <v>0</v>
      </c>
      <c r="G48" s="79">
        <v>0</v>
      </c>
      <c r="H48" s="79">
        <v>0</v>
      </c>
      <c r="I48" s="79">
        <v>7.02</v>
      </c>
      <c r="J48" s="79">
        <v>0</v>
      </c>
      <c r="K48" s="79">
        <v>19.19</v>
      </c>
      <c r="L48" s="79">
        <v>26.5</v>
      </c>
      <c r="M48" s="79">
        <v>0</v>
      </c>
      <c r="N48" s="79">
        <f t="shared" si="1"/>
        <v>52.709999999999994</v>
      </c>
      <c r="O48" s="15">
        <v>35</v>
      </c>
      <c r="P48" s="80"/>
    </row>
    <row r="49" spans="1:16" s="75" customFormat="1" ht="14.25">
      <c r="A49" s="64"/>
      <c r="B49" s="24"/>
      <c r="C49" s="24">
        <v>36</v>
      </c>
      <c r="D49" s="18" t="s">
        <v>120</v>
      </c>
      <c r="E49" s="79">
        <v>0</v>
      </c>
      <c r="F49" s="79">
        <v>0</v>
      </c>
      <c r="G49" s="79">
        <v>0</v>
      </c>
      <c r="H49" s="79">
        <v>2</v>
      </c>
      <c r="I49" s="79">
        <v>10.13</v>
      </c>
      <c r="J49" s="79">
        <v>0</v>
      </c>
      <c r="K49" s="79">
        <v>12</v>
      </c>
      <c r="L49" s="79">
        <v>26.5</v>
      </c>
      <c r="M49" s="79">
        <v>0</v>
      </c>
      <c r="N49" s="79">
        <f t="shared" si="1"/>
        <v>50.63</v>
      </c>
      <c r="O49" s="15">
        <v>36</v>
      </c>
      <c r="P49" s="80"/>
    </row>
    <row r="50" spans="1:16" s="75" customFormat="1" ht="14.25">
      <c r="A50" s="64"/>
      <c r="B50" s="24"/>
      <c r="C50" s="24">
        <v>37</v>
      </c>
      <c r="D50" s="18" t="s">
        <v>58</v>
      </c>
      <c r="E50" s="79">
        <v>0</v>
      </c>
      <c r="F50" s="79">
        <v>0</v>
      </c>
      <c r="G50" s="79">
        <v>0</v>
      </c>
      <c r="H50" s="79">
        <v>1</v>
      </c>
      <c r="I50" s="79">
        <v>4.05</v>
      </c>
      <c r="J50" s="79">
        <v>0</v>
      </c>
      <c r="K50" s="79">
        <v>18.4</v>
      </c>
      <c r="L50" s="79">
        <v>26.5</v>
      </c>
      <c r="M50" s="79">
        <v>0</v>
      </c>
      <c r="N50" s="79">
        <f t="shared" si="1"/>
        <v>49.949999999999996</v>
      </c>
      <c r="O50" s="15">
        <v>37</v>
      </c>
      <c r="P50" s="80"/>
    </row>
    <row r="51" spans="1:16" ht="14.25">
      <c r="A51" s="64"/>
      <c r="B51" s="24"/>
      <c r="C51" s="24">
        <v>38</v>
      </c>
      <c r="D51" s="18" t="s">
        <v>63</v>
      </c>
      <c r="E51" s="79">
        <v>0</v>
      </c>
      <c r="F51" s="79">
        <v>0</v>
      </c>
      <c r="G51" s="79">
        <v>0</v>
      </c>
      <c r="H51" s="79">
        <v>0</v>
      </c>
      <c r="I51" s="79">
        <v>3.26</v>
      </c>
      <c r="J51" s="79">
        <v>0</v>
      </c>
      <c r="K51" s="79">
        <v>20</v>
      </c>
      <c r="L51" s="79">
        <v>26.5</v>
      </c>
      <c r="M51" s="79">
        <v>0</v>
      </c>
      <c r="N51" s="79">
        <f t="shared" si="1"/>
        <v>49.76</v>
      </c>
      <c r="O51" s="15">
        <v>38</v>
      </c>
      <c r="P51" s="80"/>
    </row>
    <row r="52" spans="1:23" ht="14.25">
      <c r="A52" s="64"/>
      <c r="B52" s="24"/>
      <c r="C52" s="24">
        <v>39</v>
      </c>
      <c r="D52" s="18" t="s">
        <v>59</v>
      </c>
      <c r="E52" s="79">
        <v>0</v>
      </c>
      <c r="F52" s="79">
        <v>0</v>
      </c>
      <c r="G52" s="79">
        <v>0</v>
      </c>
      <c r="H52" s="79">
        <v>0</v>
      </c>
      <c r="I52" s="79">
        <v>3.05</v>
      </c>
      <c r="J52" s="79">
        <v>0</v>
      </c>
      <c r="K52" s="79">
        <v>20</v>
      </c>
      <c r="L52" s="79">
        <v>25.83</v>
      </c>
      <c r="M52" s="79">
        <v>0</v>
      </c>
      <c r="N52" s="79">
        <f t="shared" si="1"/>
        <v>48.879999999999995</v>
      </c>
      <c r="O52" s="15"/>
      <c r="P52" s="80"/>
      <c r="Q52" s="75"/>
      <c r="R52" s="75"/>
      <c r="S52" s="75"/>
      <c r="T52" s="75"/>
      <c r="U52" s="75"/>
      <c r="V52" s="75"/>
      <c r="W52" s="75"/>
    </row>
    <row r="53" spans="1:16" ht="14.25">
      <c r="A53" s="64"/>
      <c r="B53" s="24"/>
      <c r="C53" s="24">
        <v>40</v>
      </c>
      <c r="D53" s="18" t="s">
        <v>39</v>
      </c>
      <c r="E53" s="79">
        <v>0</v>
      </c>
      <c r="F53" s="79">
        <v>0</v>
      </c>
      <c r="G53" s="79">
        <v>0</v>
      </c>
      <c r="H53" s="79">
        <v>1</v>
      </c>
      <c r="I53" s="79">
        <v>1.79</v>
      </c>
      <c r="J53" s="79">
        <v>0</v>
      </c>
      <c r="K53" s="79">
        <v>18.6</v>
      </c>
      <c r="L53" s="79">
        <v>26.72</v>
      </c>
      <c r="M53" s="79">
        <v>0</v>
      </c>
      <c r="N53" s="79">
        <f t="shared" si="1"/>
        <v>48.11</v>
      </c>
      <c r="O53" s="15"/>
      <c r="P53" s="80"/>
    </row>
    <row r="54" spans="1:16" ht="14.25">
      <c r="A54" s="64"/>
      <c r="B54" s="24"/>
      <c r="C54" s="24">
        <v>41</v>
      </c>
      <c r="D54" s="18" t="s">
        <v>61</v>
      </c>
      <c r="E54" s="79">
        <v>0</v>
      </c>
      <c r="F54" s="79">
        <v>0</v>
      </c>
      <c r="G54" s="79">
        <v>0</v>
      </c>
      <c r="H54" s="79">
        <v>0</v>
      </c>
      <c r="I54" s="79">
        <v>1.9</v>
      </c>
      <c r="J54" s="79">
        <v>0</v>
      </c>
      <c r="K54" s="79">
        <v>20</v>
      </c>
      <c r="L54" s="79">
        <v>25.86</v>
      </c>
      <c r="M54" s="79">
        <v>0</v>
      </c>
      <c r="N54" s="79">
        <f t="shared" si="1"/>
        <v>47.76</v>
      </c>
      <c r="O54" s="15"/>
      <c r="P54" s="80"/>
    </row>
    <row r="55" spans="1:16" ht="14.25" customHeight="1">
      <c r="A55" s="64"/>
      <c r="B55" s="24"/>
      <c r="C55" s="24">
        <v>42</v>
      </c>
      <c r="D55" s="18" t="s">
        <v>52</v>
      </c>
      <c r="E55" s="79">
        <v>0</v>
      </c>
      <c r="F55" s="79">
        <v>0</v>
      </c>
      <c r="G55" s="79">
        <v>0</v>
      </c>
      <c r="H55" s="79">
        <v>0</v>
      </c>
      <c r="I55" s="79">
        <v>0.7383</v>
      </c>
      <c r="J55" s="79">
        <v>0</v>
      </c>
      <c r="K55" s="79">
        <v>20</v>
      </c>
      <c r="L55" s="79">
        <v>26.5</v>
      </c>
      <c r="M55" s="79">
        <v>0</v>
      </c>
      <c r="N55" s="79">
        <f t="shared" si="1"/>
        <v>47.2383</v>
      </c>
      <c r="O55" s="15"/>
      <c r="P55" s="80"/>
    </row>
    <row r="56" spans="1:16" ht="14.25">
      <c r="A56" s="64"/>
      <c r="B56" s="24"/>
      <c r="C56" s="24">
        <v>43</v>
      </c>
      <c r="D56" s="18" t="s">
        <v>69</v>
      </c>
      <c r="E56" s="79">
        <v>0</v>
      </c>
      <c r="F56" s="79">
        <v>0</v>
      </c>
      <c r="G56" s="79">
        <v>0</v>
      </c>
      <c r="H56" s="79">
        <v>0</v>
      </c>
      <c r="I56" s="79">
        <v>0.17</v>
      </c>
      <c r="J56" s="79">
        <v>0</v>
      </c>
      <c r="K56" s="79">
        <v>20</v>
      </c>
      <c r="L56" s="79">
        <v>26.5</v>
      </c>
      <c r="M56" s="79">
        <v>0</v>
      </c>
      <c r="N56" s="79">
        <f t="shared" si="1"/>
        <v>46.67</v>
      </c>
      <c r="O56" s="15"/>
      <c r="P56" s="80"/>
    </row>
    <row r="57" spans="1:17" s="60" customFormat="1" ht="14.25">
      <c r="A57" s="64"/>
      <c r="B57" s="24"/>
      <c r="C57" s="24">
        <v>44</v>
      </c>
      <c r="D57" s="18" t="s">
        <v>65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20</v>
      </c>
      <c r="L57" s="79">
        <v>26.5</v>
      </c>
      <c r="M57" s="79">
        <v>0</v>
      </c>
      <c r="N57" s="79">
        <f t="shared" si="1"/>
        <v>46.5</v>
      </c>
      <c r="O57" s="15"/>
      <c r="P57" s="80"/>
      <c r="Q57" s="84"/>
    </row>
    <row r="58" spans="1:16" ht="14.25">
      <c r="A58" s="64"/>
      <c r="B58" s="24"/>
      <c r="C58" s="24">
        <v>45</v>
      </c>
      <c r="D58" s="18" t="s">
        <v>67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20</v>
      </c>
      <c r="L58" s="79">
        <v>26.5</v>
      </c>
      <c r="M58" s="79">
        <v>0</v>
      </c>
      <c r="N58" s="79">
        <f t="shared" si="1"/>
        <v>46.5</v>
      </c>
      <c r="O58" s="15"/>
      <c r="P58" s="80"/>
    </row>
    <row r="59" spans="1:16" ht="14.25">
      <c r="A59" s="64"/>
      <c r="B59" s="24"/>
      <c r="C59" s="24">
        <v>46</v>
      </c>
      <c r="D59" s="18" t="s">
        <v>70</v>
      </c>
      <c r="E59" s="79">
        <v>0</v>
      </c>
      <c r="F59" s="79">
        <v>0</v>
      </c>
      <c r="G59" s="79">
        <v>0</v>
      </c>
      <c r="H59" s="79">
        <v>0</v>
      </c>
      <c r="I59" s="79">
        <v>0.02</v>
      </c>
      <c r="J59" s="79">
        <v>0</v>
      </c>
      <c r="K59" s="79">
        <v>19.4</v>
      </c>
      <c r="L59" s="79">
        <v>26.5</v>
      </c>
      <c r="M59" s="79">
        <v>0</v>
      </c>
      <c r="N59" s="79">
        <f t="shared" si="1"/>
        <v>45.92</v>
      </c>
      <c r="O59" s="15"/>
      <c r="P59" s="80"/>
    </row>
    <row r="60" spans="1:16" ht="14.25">
      <c r="A60" s="64"/>
      <c r="B60" s="24"/>
      <c r="C60" s="24">
        <v>47</v>
      </c>
      <c r="D60" s="18" t="s">
        <v>121</v>
      </c>
      <c r="E60" s="79">
        <v>0</v>
      </c>
      <c r="F60" s="79">
        <v>0</v>
      </c>
      <c r="G60" s="79">
        <v>0</v>
      </c>
      <c r="H60" s="79">
        <v>0</v>
      </c>
      <c r="I60" s="79">
        <v>4.64</v>
      </c>
      <c r="J60" s="79">
        <v>0</v>
      </c>
      <c r="K60" s="79">
        <v>12</v>
      </c>
      <c r="L60" s="79">
        <v>26.5</v>
      </c>
      <c r="M60" s="79">
        <v>0</v>
      </c>
      <c r="N60" s="79">
        <f t="shared" si="1"/>
        <v>43.14</v>
      </c>
      <c r="O60" s="15"/>
      <c r="P60" s="80"/>
    </row>
    <row r="61" spans="1:16" ht="14.25">
      <c r="A61" s="64"/>
      <c r="B61" s="24"/>
      <c r="C61" s="24">
        <v>48</v>
      </c>
      <c r="D61" s="18" t="s">
        <v>72</v>
      </c>
      <c r="E61" s="79">
        <v>0</v>
      </c>
      <c r="F61" s="79">
        <v>0</v>
      </c>
      <c r="G61" s="79">
        <v>0</v>
      </c>
      <c r="H61" s="79">
        <v>0</v>
      </c>
      <c r="I61" s="79">
        <v>2.14</v>
      </c>
      <c r="J61" s="79">
        <v>0</v>
      </c>
      <c r="K61" s="79">
        <v>12</v>
      </c>
      <c r="L61" s="79">
        <v>26.5</v>
      </c>
      <c r="M61" s="79">
        <v>0</v>
      </c>
      <c r="N61" s="79">
        <f t="shared" si="1"/>
        <v>40.64</v>
      </c>
      <c r="O61" s="15"/>
      <c r="P61" s="80"/>
    </row>
    <row r="62" spans="1:16" ht="14.25">
      <c r="A62" s="64"/>
      <c r="B62" s="24"/>
      <c r="C62" s="24">
        <v>49</v>
      </c>
      <c r="D62" s="18" t="s">
        <v>122</v>
      </c>
      <c r="E62" s="79">
        <v>0</v>
      </c>
      <c r="F62" s="79">
        <v>0</v>
      </c>
      <c r="G62" s="79">
        <v>0</v>
      </c>
      <c r="H62" s="79">
        <v>0</v>
      </c>
      <c r="I62" s="79">
        <v>0.17</v>
      </c>
      <c r="J62" s="79">
        <v>0</v>
      </c>
      <c r="K62" s="79">
        <v>12</v>
      </c>
      <c r="L62" s="79">
        <v>26.5</v>
      </c>
      <c r="M62" s="79">
        <v>0</v>
      </c>
      <c r="N62" s="79">
        <f t="shared" si="1"/>
        <v>38.67</v>
      </c>
      <c r="O62" s="15"/>
      <c r="P62" s="81"/>
    </row>
    <row r="63" spans="1:16" s="60" customFormat="1" ht="14.25">
      <c r="A63" s="64"/>
      <c r="B63" s="24"/>
      <c r="C63" s="24">
        <v>50</v>
      </c>
      <c r="D63" s="20" t="s">
        <v>75</v>
      </c>
      <c r="E63" s="79">
        <v>0</v>
      </c>
      <c r="F63" s="79">
        <v>0</v>
      </c>
      <c r="G63" s="79">
        <v>0</v>
      </c>
      <c r="H63" s="79">
        <v>0</v>
      </c>
      <c r="I63" s="79">
        <v>0.04</v>
      </c>
      <c r="J63" s="79">
        <v>0</v>
      </c>
      <c r="K63" s="79">
        <v>12</v>
      </c>
      <c r="L63" s="79">
        <v>26.5</v>
      </c>
      <c r="M63" s="79">
        <v>0</v>
      </c>
      <c r="N63" s="79">
        <f t="shared" si="1"/>
        <v>38.54</v>
      </c>
      <c r="O63" s="15"/>
      <c r="P63" s="81"/>
    </row>
    <row r="64" spans="1:16" ht="14.25">
      <c r="A64" s="64"/>
      <c r="B64" s="24"/>
      <c r="C64" s="24">
        <v>51</v>
      </c>
      <c r="D64" s="18" t="s">
        <v>76</v>
      </c>
      <c r="E64" s="79">
        <v>0</v>
      </c>
      <c r="F64" s="79">
        <v>0</v>
      </c>
      <c r="G64" s="79">
        <v>0</v>
      </c>
      <c r="H64" s="79">
        <v>0</v>
      </c>
      <c r="I64" s="79">
        <v>0.04</v>
      </c>
      <c r="J64" s="79">
        <v>0</v>
      </c>
      <c r="K64" s="79">
        <v>12</v>
      </c>
      <c r="L64" s="79">
        <v>26.5</v>
      </c>
      <c r="M64" s="79">
        <v>0</v>
      </c>
      <c r="N64" s="79">
        <f t="shared" si="1"/>
        <v>38.54</v>
      </c>
      <c r="O64" s="15"/>
      <c r="P64" s="80"/>
    </row>
    <row r="65" spans="1:16" ht="14.25">
      <c r="A65" s="64"/>
      <c r="B65" s="24"/>
      <c r="C65" s="24">
        <v>52</v>
      </c>
      <c r="D65" s="18" t="s">
        <v>123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12</v>
      </c>
      <c r="L65" s="79">
        <v>26.5</v>
      </c>
      <c r="M65" s="79">
        <v>0</v>
      </c>
      <c r="N65" s="79">
        <f t="shared" si="1"/>
        <v>38.5</v>
      </c>
      <c r="O65" s="15"/>
      <c r="P65" s="80"/>
    </row>
    <row r="66" spans="1:16" s="75" customFormat="1" ht="14.25">
      <c r="A66" s="64"/>
      <c r="B66" s="24"/>
      <c r="C66" s="24">
        <v>53</v>
      </c>
      <c r="D66" s="18" t="s">
        <v>124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12</v>
      </c>
      <c r="L66" s="79">
        <v>26.5</v>
      </c>
      <c r="M66" s="79">
        <v>0</v>
      </c>
      <c r="N66" s="79">
        <f t="shared" si="1"/>
        <v>38.5</v>
      </c>
      <c r="O66" s="15"/>
      <c r="P66" s="80"/>
    </row>
    <row r="67" spans="1:16" s="75" customFormat="1" ht="14.25">
      <c r="A67" s="64"/>
      <c r="B67" s="24"/>
      <c r="C67" s="24">
        <v>54</v>
      </c>
      <c r="D67" s="18" t="s">
        <v>125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12</v>
      </c>
      <c r="L67" s="79">
        <v>26.5</v>
      </c>
      <c r="M67" s="79">
        <v>0</v>
      </c>
      <c r="N67" s="79">
        <f t="shared" si="1"/>
        <v>38.5</v>
      </c>
      <c r="O67" s="15"/>
      <c r="P67" s="80"/>
    </row>
    <row r="68" spans="1:16" s="75" customFormat="1" ht="14.25">
      <c r="A68" s="64"/>
      <c r="B68" s="24"/>
      <c r="C68" s="24">
        <v>55</v>
      </c>
      <c r="D68" s="18" t="s">
        <v>126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12</v>
      </c>
      <c r="L68" s="79">
        <v>26.5</v>
      </c>
      <c r="M68" s="79">
        <v>0</v>
      </c>
      <c r="N68" s="79">
        <f t="shared" si="1"/>
        <v>38.5</v>
      </c>
      <c r="O68" s="15"/>
      <c r="P68" s="80"/>
    </row>
    <row r="69" spans="1:16" s="75" customFormat="1" ht="14.25">
      <c r="A69" s="64"/>
      <c r="B69" s="24"/>
      <c r="C69" s="24">
        <v>56</v>
      </c>
      <c r="D69" s="18" t="s">
        <v>77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12</v>
      </c>
      <c r="L69" s="79">
        <v>26.5</v>
      </c>
      <c r="M69" s="79">
        <v>0</v>
      </c>
      <c r="N69" s="79">
        <f t="shared" si="1"/>
        <v>38.5</v>
      </c>
      <c r="O69" s="15"/>
      <c r="P69" s="80"/>
    </row>
    <row r="70" spans="1:16" s="75" customFormat="1" ht="14.25">
      <c r="A70" s="64"/>
      <c r="B70" s="24"/>
      <c r="C70" s="24">
        <v>57</v>
      </c>
      <c r="D70" s="18" t="s">
        <v>127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12</v>
      </c>
      <c r="L70" s="79">
        <v>26.05</v>
      </c>
      <c r="M70" s="79">
        <v>0</v>
      </c>
      <c r="N70" s="79">
        <f t="shared" si="1"/>
        <v>38.05</v>
      </c>
      <c r="O70" s="15"/>
      <c r="P70" s="80"/>
    </row>
    <row r="71" spans="2:13" ht="14.25" customHeight="1">
      <c r="B71" s="66"/>
      <c r="C71" s="66"/>
      <c r="D71" s="85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9.5" customHeight="1">
      <c r="A72" s="22" t="s">
        <v>81</v>
      </c>
      <c r="B72" s="22"/>
      <c r="C72" s="22"/>
      <c r="D72" s="22"/>
      <c r="E72" s="22"/>
      <c r="F72" s="12"/>
      <c r="G72" s="12"/>
      <c r="H72" s="12"/>
      <c r="I72" s="12"/>
      <c r="J72" s="12"/>
      <c r="K72" s="12"/>
      <c r="L72" s="12"/>
      <c r="M72" s="12"/>
    </row>
  </sheetData>
  <sheetProtection/>
  <mergeCells count="6">
    <mergeCell ref="A1:P1"/>
    <mergeCell ref="A72:E72"/>
    <mergeCell ref="A3:A70"/>
    <mergeCell ref="B3:B4"/>
    <mergeCell ref="B5:B13"/>
    <mergeCell ref="B14:B70"/>
  </mergeCells>
  <printOptions/>
  <pageMargins left="0.94" right="0.23999999999999996" top="0.98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view="pageBreakPreview" zoomScaleNormal="130" zoomScaleSheetLayoutView="100" workbookViewId="0" topLeftCell="A1">
      <pane ySplit="2" topLeftCell="A33" activePane="bottomLeft" state="frozen"/>
      <selection pane="bottomLeft" activeCell="D58" sqref="D58"/>
    </sheetView>
  </sheetViews>
  <sheetFormatPr defaultColWidth="9.00390625" defaultRowHeight="14.25"/>
  <cols>
    <col min="1" max="1" width="5.50390625" style="12" customWidth="1"/>
    <col min="2" max="2" width="6.125" style="12" customWidth="1"/>
    <col min="3" max="3" width="5.50390625" style="12" customWidth="1"/>
    <col min="4" max="4" width="29.125" style="12" bestFit="1" customWidth="1"/>
    <col min="5" max="5" width="6.875" style="12" customWidth="1"/>
    <col min="6" max="6" width="6.375" style="12" customWidth="1"/>
    <col min="7" max="8" width="6.50390625" style="12" customWidth="1"/>
    <col min="9" max="9" width="7.125" style="12" customWidth="1"/>
    <col min="10" max="10" width="7.75390625" style="12" customWidth="1"/>
    <col min="11" max="11" width="7.375" style="12" customWidth="1"/>
    <col min="12" max="12" width="7.125" style="12" customWidth="1"/>
    <col min="13" max="13" width="8.00390625" style="12" customWidth="1"/>
    <col min="14" max="14" width="6.50390625" style="13" customWidth="1"/>
    <col min="15" max="15" width="8.25390625" style="12" customWidth="1"/>
    <col min="16" max="16" width="10.625" style="12" customWidth="1"/>
    <col min="17" max="16384" width="9.00390625" style="12" customWidth="1"/>
  </cols>
  <sheetData>
    <row r="1" spans="1:15" ht="26.25" customHeight="1">
      <c r="A1" s="61" t="s">
        <v>128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9.25" customHeight="1">
      <c r="A2" s="15" t="s">
        <v>1</v>
      </c>
      <c r="B2" s="15" t="s">
        <v>2</v>
      </c>
      <c r="C2" s="15" t="s">
        <v>3</v>
      </c>
      <c r="D2" s="15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13</v>
      </c>
      <c r="M2" s="33" t="s">
        <v>14</v>
      </c>
      <c r="N2" s="33" t="s">
        <v>15</v>
      </c>
      <c r="O2" s="33" t="s">
        <v>16</v>
      </c>
    </row>
    <row r="3" spans="1:15" ht="14.25" customHeight="1">
      <c r="A3" s="64" t="s">
        <v>129</v>
      </c>
      <c r="B3" s="25" t="s">
        <v>130</v>
      </c>
      <c r="C3" s="24">
        <v>1</v>
      </c>
      <c r="D3" s="18" t="s">
        <v>131</v>
      </c>
      <c r="E3" s="63">
        <v>30</v>
      </c>
      <c r="F3" s="63">
        <v>6.5</v>
      </c>
      <c r="G3" s="63">
        <v>3</v>
      </c>
      <c r="H3" s="63">
        <v>0.5</v>
      </c>
      <c r="I3" s="63">
        <v>14.21</v>
      </c>
      <c r="J3" s="63">
        <v>0</v>
      </c>
      <c r="K3" s="63">
        <v>20</v>
      </c>
      <c r="L3" s="36">
        <v>0</v>
      </c>
      <c r="M3" s="63">
        <f aca="true" t="shared" si="0" ref="M3:M49">SUM(E3:I3)+SUM(K3:L3)-J3</f>
        <v>74.21000000000001</v>
      </c>
      <c r="N3" s="33">
        <v>1</v>
      </c>
      <c r="O3" s="70"/>
    </row>
    <row r="4" spans="1:15" ht="14.25">
      <c r="A4" s="64"/>
      <c r="B4" s="17"/>
      <c r="C4" s="24">
        <v>2</v>
      </c>
      <c r="D4" s="18" t="s">
        <v>132</v>
      </c>
      <c r="E4" s="63">
        <v>15</v>
      </c>
      <c r="F4" s="63">
        <v>1.5</v>
      </c>
      <c r="G4" s="63">
        <v>3.5</v>
      </c>
      <c r="H4" s="63">
        <v>2</v>
      </c>
      <c r="I4" s="63">
        <v>13.63</v>
      </c>
      <c r="J4" s="63">
        <v>0</v>
      </c>
      <c r="K4" s="63">
        <v>18.68</v>
      </c>
      <c r="L4" s="36">
        <v>0</v>
      </c>
      <c r="M4" s="63">
        <f t="shared" si="0"/>
        <v>54.31</v>
      </c>
      <c r="N4" s="33">
        <v>2</v>
      </c>
      <c r="O4" s="70"/>
    </row>
    <row r="5" spans="1:15" ht="14.25" customHeight="1">
      <c r="A5" s="64"/>
      <c r="B5" s="17"/>
      <c r="C5" s="24">
        <v>3</v>
      </c>
      <c r="D5" s="18" t="s">
        <v>133</v>
      </c>
      <c r="E5" s="63">
        <v>0</v>
      </c>
      <c r="F5" s="63">
        <f>6+6+2+5.5</f>
        <v>19.5</v>
      </c>
      <c r="G5" s="63">
        <v>5.5</v>
      </c>
      <c r="H5" s="63">
        <v>0</v>
      </c>
      <c r="I5" s="63">
        <v>7.43</v>
      </c>
      <c r="J5" s="63">
        <v>0</v>
      </c>
      <c r="K5" s="63">
        <v>19.51</v>
      </c>
      <c r="L5" s="36">
        <v>0</v>
      </c>
      <c r="M5" s="63">
        <f t="shared" si="0"/>
        <v>51.94</v>
      </c>
      <c r="N5" s="33">
        <v>3</v>
      </c>
      <c r="O5" s="71"/>
    </row>
    <row r="6" spans="1:15" ht="14.25" customHeight="1">
      <c r="A6" s="64"/>
      <c r="B6" s="17"/>
      <c r="C6" s="24">
        <v>4</v>
      </c>
      <c r="D6" s="18" t="s">
        <v>53</v>
      </c>
      <c r="E6" s="63">
        <v>15</v>
      </c>
      <c r="F6" s="63">
        <v>1</v>
      </c>
      <c r="G6" s="63">
        <v>2.5</v>
      </c>
      <c r="H6" s="63">
        <v>0</v>
      </c>
      <c r="I6" s="63">
        <v>0.34</v>
      </c>
      <c r="J6" s="63">
        <v>0</v>
      </c>
      <c r="K6" s="63">
        <v>20</v>
      </c>
      <c r="L6" s="36">
        <v>0</v>
      </c>
      <c r="M6" s="63">
        <f t="shared" si="0"/>
        <v>38.84</v>
      </c>
      <c r="N6" s="33">
        <v>4</v>
      </c>
      <c r="O6" s="71"/>
    </row>
    <row r="7" spans="1:15" ht="14.25">
      <c r="A7" s="64"/>
      <c r="B7" s="17"/>
      <c r="C7" s="24">
        <v>5</v>
      </c>
      <c r="D7" s="18" t="s">
        <v>134</v>
      </c>
      <c r="E7" s="63">
        <v>15</v>
      </c>
      <c r="F7" s="63">
        <v>0</v>
      </c>
      <c r="G7" s="63">
        <v>1</v>
      </c>
      <c r="H7" s="63">
        <v>0</v>
      </c>
      <c r="I7" s="63">
        <v>1.73</v>
      </c>
      <c r="J7" s="63">
        <v>0</v>
      </c>
      <c r="K7" s="63">
        <v>20</v>
      </c>
      <c r="L7" s="36">
        <v>0</v>
      </c>
      <c r="M7" s="63">
        <f t="shared" si="0"/>
        <v>37.730000000000004</v>
      </c>
      <c r="N7" s="33">
        <v>5</v>
      </c>
      <c r="O7" s="71"/>
    </row>
    <row r="8" spans="1:15" ht="14.25">
      <c r="A8" s="64"/>
      <c r="B8" s="17"/>
      <c r="C8" s="24">
        <v>6</v>
      </c>
      <c r="D8" s="18" t="s">
        <v>135</v>
      </c>
      <c r="E8" s="63">
        <v>0</v>
      </c>
      <c r="F8" s="63">
        <v>2</v>
      </c>
      <c r="G8" s="63">
        <v>0</v>
      </c>
      <c r="H8" s="63">
        <v>0</v>
      </c>
      <c r="I8" s="63">
        <v>3.16</v>
      </c>
      <c r="J8" s="63">
        <v>0</v>
      </c>
      <c r="K8" s="63">
        <v>20</v>
      </c>
      <c r="L8" s="36">
        <v>0</v>
      </c>
      <c r="M8" s="63">
        <f t="shared" si="0"/>
        <v>25.16</v>
      </c>
      <c r="N8" s="33">
        <v>6</v>
      </c>
      <c r="O8" s="71"/>
    </row>
    <row r="9" spans="1:15" ht="14.25">
      <c r="A9" s="64"/>
      <c r="B9" s="17"/>
      <c r="C9" s="24">
        <v>7</v>
      </c>
      <c r="D9" s="18" t="s">
        <v>136</v>
      </c>
      <c r="E9" s="63">
        <v>0</v>
      </c>
      <c r="F9" s="63">
        <v>0</v>
      </c>
      <c r="G9" s="63">
        <v>0</v>
      </c>
      <c r="H9" s="63">
        <v>1</v>
      </c>
      <c r="I9" s="63">
        <v>3.22</v>
      </c>
      <c r="J9" s="63">
        <v>0</v>
      </c>
      <c r="K9" s="63">
        <v>19.6</v>
      </c>
      <c r="L9" s="36">
        <v>0</v>
      </c>
      <c r="M9" s="63">
        <f t="shared" si="0"/>
        <v>23.82</v>
      </c>
      <c r="N9" s="33">
        <v>7</v>
      </c>
      <c r="O9" s="71"/>
    </row>
    <row r="10" spans="1:15" ht="14.25">
      <c r="A10" s="64"/>
      <c r="B10" s="35" t="s">
        <v>137</v>
      </c>
      <c r="C10" s="24">
        <v>1</v>
      </c>
      <c r="D10" s="20" t="s">
        <v>138</v>
      </c>
      <c r="E10" s="63">
        <v>30</v>
      </c>
      <c r="F10" s="63">
        <v>0</v>
      </c>
      <c r="G10" s="63">
        <v>0</v>
      </c>
      <c r="H10" s="63">
        <v>7</v>
      </c>
      <c r="I10" s="63">
        <v>60</v>
      </c>
      <c r="J10" s="63">
        <v>6</v>
      </c>
      <c r="K10" s="63">
        <v>19.92</v>
      </c>
      <c r="L10" s="36">
        <v>0</v>
      </c>
      <c r="M10" s="63">
        <f t="shared" si="0"/>
        <v>110.92</v>
      </c>
      <c r="N10" s="33">
        <v>1</v>
      </c>
      <c r="O10" s="71"/>
    </row>
    <row r="11" spans="1:15" ht="14.25">
      <c r="A11" s="64"/>
      <c r="B11" s="74"/>
      <c r="C11" s="24">
        <v>2</v>
      </c>
      <c r="D11" s="18" t="s">
        <v>93</v>
      </c>
      <c r="E11" s="63">
        <v>0</v>
      </c>
      <c r="F11" s="63">
        <v>0</v>
      </c>
      <c r="G11" s="63">
        <v>0</v>
      </c>
      <c r="H11" s="63">
        <v>0.5</v>
      </c>
      <c r="I11" s="63">
        <v>60</v>
      </c>
      <c r="J11" s="63">
        <v>0</v>
      </c>
      <c r="K11" s="63">
        <v>20</v>
      </c>
      <c r="L11" s="36">
        <v>0</v>
      </c>
      <c r="M11" s="63">
        <f t="shared" si="0"/>
        <v>80.5</v>
      </c>
      <c r="N11" s="33">
        <v>2</v>
      </c>
      <c r="O11" s="71"/>
    </row>
    <row r="12" spans="1:15" ht="14.25">
      <c r="A12" s="64"/>
      <c r="B12" s="74"/>
      <c r="C12" s="24">
        <v>3</v>
      </c>
      <c r="D12" s="20" t="s">
        <v>92</v>
      </c>
      <c r="E12" s="63">
        <v>0</v>
      </c>
      <c r="F12" s="63">
        <v>0</v>
      </c>
      <c r="G12" s="63">
        <v>0</v>
      </c>
      <c r="H12" s="63">
        <v>3</v>
      </c>
      <c r="I12" s="63">
        <v>55.88</v>
      </c>
      <c r="J12" s="63">
        <v>2</v>
      </c>
      <c r="K12" s="63">
        <v>20</v>
      </c>
      <c r="L12" s="36">
        <v>0</v>
      </c>
      <c r="M12" s="63">
        <f t="shared" si="0"/>
        <v>76.88</v>
      </c>
      <c r="N12" s="33">
        <v>3</v>
      </c>
      <c r="O12" s="71"/>
    </row>
    <row r="13" spans="1:15" ht="14.25">
      <c r="A13" s="64"/>
      <c r="B13" s="74"/>
      <c r="C13" s="24">
        <v>4</v>
      </c>
      <c r="D13" s="18" t="s">
        <v>20</v>
      </c>
      <c r="E13" s="63">
        <v>15</v>
      </c>
      <c r="F13" s="63">
        <v>3.5</v>
      </c>
      <c r="G13" s="63">
        <v>6.5</v>
      </c>
      <c r="H13" s="63">
        <v>2</v>
      </c>
      <c r="I13" s="63">
        <v>30</v>
      </c>
      <c r="J13" s="63">
        <v>5</v>
      </c>
      <c r="K13" s="63">
        <v>19.47</v>
      </c>
      <c r="L13" s="36">
        <v>0</v>
      </c>
      <c r="M13" s="63">
        <f t="shared" si="0"/>
        <v>71.47</v>
      </c>
      <c r="N13" s="33">
        <v>4</v>
      </c>
      <c r="O13" s="71"/>
    </row>
    <row r="14" spans="1:15" ht="14.25">
      <c r="A14" s="64"/>
      <c r="B14" s="74"/>
      <c r="C14" s="24">
        <v>5</v>
      </c>
      <c r="D14" s="18" t="s">
        <v>139</v>
      </c>
      <c r="E14" s="63">
        <v>30</v>
      </c>
      <c r="F14" s="63">
        <v>0</v>
      </c>
      <c r="G14" s="63">
        <v>0</v>
      </c>
      <c r="H14" s="63">
        <v>0</v>
      </c>
      <c r="I14" s="63">
        <v>5.55</v>
      </c>
      <c r="J14" s="63">
        <v>0</v>
      </c>
      <c r="K14" s="63">
        <v>20</v>
      </c>
      <c r="L14" s="36">
        <v>0</v>
      </c>
      <c r="M14" s="63">
        <f t="shared" si="0"/>
        <v>55.55</v>
      </c>
      <c r="N14" s="33">
        <v>5</v>
      </c>
      <c r="O14" s="71"/>
    </row>
    <row r="15" spans="1:15" ht="14.25">
      <c r="A15" s="64"/>
      <c r="B15" s="74"/>
      <c r="C15" s="24">
        <v>6</v>
      </c>
      <c r="D15" s="18" t="s">
        <v>63</v>
      </c>
      <c r="E15" s="63">
        <v>30</v>
      </c>
      <c r="F15" s="63">
        <v>1.5</v>
      </c>
      <c r="G15" s="63">
        <v>1</v>
      </c>
      <c r="H15" s="63">
        <v>0</v>
      </c>
      <c r="I15" s="63">
        <v>0.5</v>
      </c>
      <c r="J15" s="63">
        <v>0</v>
      </c>
      <c r="K15" s="63">
        <v>20</v>
      </c>
      <c r="L15" s="36">
        <v>0</v>
      </c>
      <c r="M15" s="63">
        <f t="shared" si="0"/>
        <v>53</v>
      </c>
      <c r="N15" s="33">
        <v>6</v>
      </c>
      <c r="O15" s="71"/>
    </row>
    <row r="16" spans="1:15" ht="14.25">
      <c r="A16" s="64"/>
      <c r="B16" s="74"/>
      <c r="C16" s="24">
        <v>7</v>
      </c>
      <c r="D16" s="20" t="s">
        <v>22</v>
      </c>
      <c r="E16" s="63">
        <v>0</v>
      </c>
      <c r="F16" s="63">
        <v>0</v>
      </c>
      <c r="G16" s="63">
        <v>0</v>
      </c>
      <c r="H16" s="63">
        <v>0.5</v>
      </c>
      <c r="I16" s="63">
        <v>33.39</v>
      </c>
      <c r="J16" s="63">
        <v>2</v>
      </c>
      <c r="K16" s="63">
        <v>20</v>
      </c>
      <c r="L16" s="36">
        <v>0</v>
      </c>
      <c r="M16" s="63">
        <f t="shared" si="0"/>
        <v>51.89</v>
      </c>
      <c r="N16" s="33">
        <v>7</v>
      </c>
      <c r="O16" s="71"/>
    </row>
    <row r="17" spans="1:15" ht="14.25">
      <c r="A17" s="64"/>
      <c r="B17" s="74"/>
      <c r="C17" s="24">
        <v>8</v>
      </c>
      <c r="D17" s="20" t="s">
        <v>43</v>
      </c>
      <c r="E17" s="63">
        <v>0</v>
      </c>
      <c r="F17" s="63">
        <v>0</v>
      </c>
      <c r="G17" s="63">
        <v>0</v>
      </c>
      <c r="H17" s="63">
        <v>1</v>
      </c>
      <c r="I17" s="63">
        <v>22.94</v>
      </c>
      <c r="J17" s="63">
        <v>0</v>
      </c>
      <c r="K17" s="63">
        <v>20</v>
      </c>
      <c r="L17" s="36">
        <v>0</v>
      </c>
      <c r="M17" s="63">
        <f t="shared" si="0"/>
        <v>43.94</v>
      </c>
      <c r="N17" s="33">
        <v>8</v>
      </c>
      <c r="O17" s="71"/>
    </row>
    <row r="18" spans="1:15" ht="14.25">
      <c r="A18" s="64"/>
      <c r="B18" s="74"/>
      <c r="C18" s="24">
        <v>9</v>
      </c>
      <c r="D18" s="18" t="s">
        <v>140</v>
      </c>
      <c r="E18" s="63">
        <v>15</v>
      </c>
      <c r="F18" s="63">
        <v>0</v>
      </c>
      <c r="G18" s="63">
        <v>1</v>
      </c>
      <c r="H18" s="63">
        <v>0</v>
      </c>
      <c r="I18" s="63">
        <v>8.34</v>
      </c>
      <c r="J18" s="63">
        <v>0</v>
      </c>
      <c r="K18" s="63">
        <v>19.05</v>
      </c>
      <c r="L18" s="36">
        <v>0</v>
      </c>
      <c r="M18" s="63">
        <f t="shared" si="0"/>
        <v>43.39</v>
      </c>
      <c r="N18" s="33">
        <v>9</v>
      </c>
      <c r="O18" s="71"/>
    </row>
    <row r="19" spans="1:15" ht="14.25">
      <c r="A19" s="64"/>
      <c r="B19" s="74"/>
      <c r="C19" s="24">
        <v>10</v>
      </c>
      <c r="D19" s="18" t="s">
        <v>141</v>
      </c>
      <c r="E19" s="63">
        <v>0</v>
      </c>
      <c r="F19" s="63">
        <v>0</v>
      </c>
      <c r="G19" s="63">
        <v>0</v>
      </c>
      <c r="H19" s="63">
        <v>0</v>
      </c>
      <c r="I19" s="63">
        <v>32.6</v>
      </c>
      <c r="J19" s="63">
        <v>0</v>
      </c>
      <c r="K19" s="63">
        <v>10</v>
      </c>
      <c r="L19" s="36">
        <v>0</v>
      </c>
      <c r="M19" s="63">
        <f t="shared" si="0"/>
        <v>42.6</v>
      </c>
      <c r="N19" s="33">
        <v>10</v>
      </c>
      <c r="O19" s="71"/>
    </row>
    <row r="20" spans="1:15" ht="14.25">
      <c r="A20" s="64"/>
      <c r="B20" s="74"/>
      <c r="C20" s="24">
        <v>11</v>
      </c>
      <c r="D20" s="65" t="s">
        <v>38</v>
      </c>
      <c r="E20" s="63">
        <v>0</v>
      </c>
      <c r="F20" s="63">
        <v>0</v>
      </c>
      <c r="G20" s="63">
        <v>0</v>
      </c>
      <c r="H20" s="63">
        <v>0</v>
      </c>
      <c r="I20" s="63">
        <v>22.73</v>
      </c>
      <c r="J20" s="63">
        <v>0</v>
      </c>
      <c r="K20" s="63">
        <v>19.63</v>
      </c>
      <c r="L20" s="36">
        <v>0</v>
      </c>
      <c r="M20" s="63">
        <f t="shared" si="0"/>
        <v>42.36</v>
      </c>
      <c r="N20" s="33">
        <v>11</v>
      </c>
      <c r="O20" s="71"/>
    </row>
    <row r="21" spans="1:15" ht="14.25">
      <c r="A21" s="64"/>
      <c r="B21" s="74"/>
      <c r="C21" s="24">
        <v>12</v>
      </c>
      <c r="D21" s="20" t="s">
        <v>31</v>
      </c>
      <c r="E21" s="63">
        <v>0</v>
      </c>
      <c r="F21" s="63">
        <v>0</v>
      </c>
      <c r="G21" s="63">
        <v>0</v>
      </c>
      <c r="H21" s="63">
        <v>0</v>
      </c>
      <c r="I21" s="63">
        <v>21.34</v>
      </c>
      <c r="J21" s="63">
        <v>2</v>
      </c>
      <c r="K21" s="63">
        <v>20</v>
      </c>
      <c r="L21" s="36">
        <v>1</v>
      </c>
      <c r="M21" s="63">
        <f t="shared" si="0"/>
        <v>40.34</v>
      </c>
      <c r="N21" s="33">
        <v>12</v>
      </c>
      <c r="O21" s="71"/>
    </row>
    <row r="22" spans="1:15" ht="14.25">
      <c r="A22" s="64"/>
      <c r="B22" s="74"/>
      <c r="C22" s="24">
        <v>13</v>
      </c>
      <c r="D22" s="65" t="s">
        <v>142</v>
      </c>
      <c r="E22" s="63">
        <v>0</v>
      </c>
      <c r="F22" s="63">
        <v>0</v>
      </c>
      <c r="G22" s="63">
        <v>0</v>
      </c>
      <c r="H22" s="63">
        <v>0</v>
      </c>
      <c r="I22" s="63">
        <v>21.43</v>
      </c>
      <c r="J22" s="63">
        <v>0</v>
      </c>
      <c r="K22" s="63">
        <v>17.6</v>
      </c>
      <c r="L22" s="36">
        <v>0</v>
      </c>
      <c r="M22" s="63">
        <f t="shared" si="0"/>
        <v>39.03</v>
      </c>
      <c r="N22" s="33">
        <v>13</v>
      </c>
      <c r="O22" s="71"/>
    </row>
    <row r="23" spans="1:15" ht="14.25">
      <c r="A23" s="64"/>
      <c r="B23" s="74"/>
      <c r="C23" s="24">
        <v>14</v>
      </c>
      <c r="D23" s="18" t="s">
        <v>64</v>
      </c>
      <c r="E23" s="63">
        <v>15</v>
      </c>
      <c r="F23" s="63">
        <v>0</v>
      </c>
      <c r="G23" s="63">
        <v>0</v>
      </c>
      <c r="H23" s="63">
        <v>0</v>
      </c>
      <c r="I23" s="63">
        <v>3.88</v>
      </c>
      <c r="J23" s="63">
        <v>0</v>
      </c>
      <c r="K23" s="63">
        <v>20</v>
      </c>
      <c r="L23" s="36">
        <v>0</v>
      </c>
      <c r="M23" s="63">
        <f t="shared" si="0"/>
        <v>38.879999999999995</v>
      </c>
      <c r="N23" s="33">
        <v>14</v>
      </c>
      <c r="O23" s="71"/>
    </row>
    <row r="24" spans="1:15" ht="14.25">
      <c r="A24" s="64"/>
      <c r="B24" s="74"/>
      <c r="C24" s="24">
        <v>15</v>
      </c>
      <c r="D24" s="18" t="s">
        <v>47</v>
      </c>
      <c r="E24" s="63">
        <v>15</v>
      </c>
      <c r="F24" s="63">
        <v>0</v>
      </c>
      <c r="G24" s="63">
        <v>2</v>
      </c>
      <c r="H24" s="63">
        <v>0</v>
      </c>
      <c r="I24" s="63">
        <v>0.65</v>
      </c>
      <c r="J24" s="63">
        <v>0</v>
      </c>
      <c r="K24" s="63">
        <v>20</v>
      </c>
      <c r="L24" s="36">
        <v>0</v>
      </c>
      <c r="M24" s="63">
        <f t="shared" si="0"/>
        <v>37.65</v>
      </c>
      <c r="N24" s="33">
        <v>15</v>
      </c>
      <c r="O24" s="71"/>
    </row>
    <row r="25" spans="1:15" ht="14.25">
      <c r="A25" s="64"/>
      <c r="B25" s="74"/>
      <c r="C25" s="24">
        <v>16</v>
      </c>
      <c r="D25" s="18" t="s">
        <v>143</v>
      </c>
      <c r="E25" s="63">
        <v>15</v>
      </c>
      <c r="F25" s="63">
        <v>0</v>
      </c>
      <c r="G25" s="63">
        <v>0</v>
      </c>
      <c r="H25" s="63">
        <v>0</v>
      </c>
      <c r="I25" s="63">
        <v>5.47</v>
      </c>
      <c r="J25" s="63">
        <v>2</v>
      </c>
      <c r="K25" s="63">
        <v>18.28</v>
      </c>
      <c r="L25" s="36">
        <v>0</v>
      </c>
      <c r="M25" s="63">
        <f t="shared" si="0"/>
        <v>36.75</v>
      </c>
      <c r="N25" s="33">
        <v>16</v>
      </c>
      <c r="O25" s="71"/>
    </row>
    <row r="26" spans="1:15" ht="14.25">
      <c r="A26" s="64"/>
      <c r="B26" s="74"/>
      <c r="C26" s="24">
        <v>17</v>
      </c>
      <c r="D26" s="20" t="s">
        <v>57</v>
      </c>
      <c r="E26" s="63">
        <v>15</v>
      </c>
      <c r="F26" s="63">
        <v>0</v>
      </c>
      <c r="G26" s="63">
        <v>0</v>
      </c>
      <c r="H26" s="63">
        <v>0.5</v>
      </c>
      <c r="I26" s="63">
        <v>0.1</v>
      </c>
      <c r="J26" s="63">
        <v>0</v>
      </c>
      <c r="K26" s="63">
        <v>20</v>
      </c>
      <c r="L26" s="36">
        <v>0</v>
      </c>
      <c r="M26" s="63">
        <f t="shared" si="0"/>
        <v>35.6</v>
      </c>
      <c r="N26" s="33">
        <v>17</v>
      </c>
      <c r="O26" s="71"/>
    </row>
    <row r="27" spans="1:15" ht="14.25">
      <c r="A27" s="64"/>
      <c r="B27" s="74"/>
      <c r="C27" s="24">
        <v>18</v>
      </c>
      <c r="D27" s="18" t="s">
        <v>52</v>
      </c>
      <c r="E27" s="63">
        <v>15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20</v>
      </c>
      <c r="L27" s="36">
        <v>0</v>
      </c>
      <c r="M27" s="63">
        <f t="shared" si="0"/>
        <v>35</v>
      </c>
      <c r="N27" s="33">
        <v>18</v>
      </c>
      <c r="O27" s="71"/>
    </row>
    <row r="28" spans="1:15" ht="14.25">
      <c r="A28" s="64"/>
      <c r="B28" s="74"/>
      <c r="C28" s="24">
        <v>19</v>
      </c>
      <c r="D28" s="18" t="s">
        <v>61</v>
      </c>
      <c r="E28" s="63">
        <v>15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20</v>
      </c>
      <c r="L28" s="36">
        <v>0</v>
      </c>
      <c r="M28" s="63">
        <f t="shared" si="0"/>
        <v>35</v>
      </c>
      <c r="N28" s="33">
        <v>19</v>
      </c>
      <c r="O28" s="71"/>
    </row>
    <row r="29" spans="1:15" ht="14.25">
      <c r="A29" s="64"/>
      <c r="B29" s="74"/>
      <c r="C29" s="24">
        <v>20</v>
      </c>
      <c r="D29" s="20" t="s">
        <v>144</v>
      </c>
      <c r="E29" s="63">
        <v>0</v>
      </c>
      <c r="F29" s="63">
        <v>0</v>
      </c>
      <c r="G29" s="63">
        <v>0</v>
      </c>
      <c r="H29" s="63">
        <v>0</v>
      </c>
      <c r="I29" s="63">
        <v>15.54</v>
      </c>
      <c r="J29" s="63">
        <v>0</v>
      </c>
      <c r="K29" s="63">
        <v>19.03</v>
      </c>
      <c r="L29" s="36">
        <v>0</v>
      </c>
      <c r="M29" s="63">
        <f t="shared" si="0"/>
        <v>34.57</v>
      </c>
      <c r="N29" s="33">
        <v>20</v>
      </c>
      <c r="O29" s="71"/>
    </row>
    <row r="30" spans="1:15" ht="14.25">
      <c r="A30" s="64"/>
      <c r="B30" s="74"/>
      <c r="C30" s="24">
        <v>21</v>
      </c>
      <c r="D30" s="65" t="s">
        <v>145</v>
      </c>
      <c r="E30" s="63">
        <v>0</v>
      </c>
      <c r="F30" s="63">
        <v>0</v>
      </c>
      <c r="G30" s="63">
        <v>0</v>
      </c>
      <c r="H30" s="63">
        <v>0</v>
      </c>
      <c r="I30" s="63">
        <v>14.34</v>
      </c>
      <c r="J30" s="63">
        <v>0</v>
      </c>
      <c r="K30" s="63">
        <v>20</v>
      </c>
      <c r="L30" s="36">
        <v>0</v>
      </c>
      <c r="M30" s="63">
        <f t="shared" si="0"/>
        <v>34.34</v>
      </c>
      <c r="N30" s="33">
        <v>21</v>
      </c>
      <c r="O30" s="71"/>
    </row>
    <row r="31" spans="1:15" ht="14.25">
      <c r="A31" s="64"/>
      <c r="B31" s="74"/>
      <c r="C31" s="24">
        <v>22</v>
      </c>
      <c r="D31" s="18" t="s">
        <v>146</v>
      </c>
      <c r="E31" s="63">
        <v>0</v>
      </c>
      <c r="F31" s="63">
        <v>0</v>
      </c>
      <c r="G31" s="63">
        <v>0</v>
      </c>
      <c r="H31" s="63">
        <v>1</v>
      </c>
      <c r="I31" s="63">
        <v>11.03</v>
      </c>
      <c r="J31" s="63">
        <v>0</v>
      </c>
      <c r="K31" s="63">
        <v>20</v>
      </c>
      <c r="L31" s="36">
        <v>0</v>
      </c>
      <c r="M31" s="63">
        <f t="shared" si="0"/>
        <v>32.03</v>
      </c>
      <c r="N31" s="33">
        <v>22</v>
      </c>
      <c r="O31" s="71"/>
    </row>
    <row r="32" spans="1:15" ht="14.25">
      <c r="A32" s="64"/>
      <c r="B32" s="74"/>
      <c r="C32" s="24">
        <v>23</v>
      </c>
      <c r="D32" s="18" t="s">
        <v>49</v>
      </c>
      <c r="E32" s="63">
        <v>0</v>
      </c>
      <c r="F32" s="63">
        <v>0</v>
      </c>
      <c r="G32" s="63">
        <v>0</v>
      </c>
      <c r="H32" s="63">
        <v>0.5</v>
      </c>
      <c r="I32" s="63">
        <v>11.1</v>
      </c>
      <c r="J32" s="63">
        <v>0</v>
      </c>
      <c r="K32" s="63">
        <v>19.27</v>
      </c>
      <c r="L32" s="36">
        <v>0</v>
      </c>
      <c r="M32" s="63">
        <f t="shared" si="0"/>
        <v>30.869999999999997</v>
      </c>
      <c r="N32" s="33">
        <v>23</v>
      </c>
      <c r="O32" s="71"/>
    </row>
    <row r="33" spans="1:15" ht="14.25">
      <c r="A33" s="64"/>
      <c r="B33" s="74"/>
      <c r="C33" s="24">
        <v>24</v>
      </c>
      <c r="D33" s="65" t="s">
        <v>147</v>
      </c>
      <c r="E33" s="63">
        <v>15</v>
      </c>
      <c r="F33" s="63">
        <v>0</v>
      </c>
      <c r="G33" s="63">
        <v>0.5</v>
      </c>
      <c r="H33" s="63">
        <v>0.5</v>
      </c>
      <c r="I33" s="63">
        <v>3.22</v>
      </c>
      <c r="J33" s="63">
        <v>0</v>
      </c>
      <c r="K33" s="63">
        <v>10</v>
      </c>
      <c r="L33" s="36">
        <v>0</v>
      </c>
      <c r="M33" s="63">
        <f t="shared" si="0"/>
        <v>29.22</v>
      </c>
      <c r="N33" s="33">
        <v>24</v>
      </c>
      <c r="O33" s="71"/>
    </row>
    <row r="34" spans="1:15" ht="14.25">
      <c r="A34" s="64"/>
      <c r="B34" s="74"/>
      <c r="C34" s="24">
        <v>25</v>
      </c>
      <c r="D34" s="18" t="s">
        <v>56</v>
      </c>
      <c r="E34" s="63">
        <v>0</v>
      </c>
      <c r="F34" s="63">
        <v>0</v>
      </c>
      <c r="G34" s="63">
        <v>0</v>
      </c>
      <c r="H34" s="63">
        <v>1</v>
      </c>
      <c r="I34" s="63">
        <v>3.44</v>
      </c>
      <c r="J34" s="63">
        <v>0</v>
      </c>
      <c r="K34" s="63">
        <v>19.6</v>
      </c>
      <c r="L34" s="36">
        <v>1</v>
      </c>
      <c r="M34" s="63">
        <f t="shared" si="0"/>
        <v>25.04</v>
      </c>
      <c r="N34" s="33">
        <v>25</v>
      </c>
      <c r="O34" s="71"/>
    </row>
    <row r="35" spans="1:15" ht="14.25">
      <c r="A35" s="64"/>
      <c r="B35" s="74"/>
      <c r="C35" s="24">
        <v>26</v>
      </c>
      <c r="D35" s="18" t="s">
        <v>148</v>
      </c>
      <c r="E35" s="63">
        <v>0</v>
      </c>
      <c r="F35" s="63">
        <v>0</v>
      </c>
      <c r="G35" s="63">
        <v>0</v>
      </c>
      <c r="H35" s="63">
        <v>1</v>
      </c>
      <c r="I35" s="63">
        <v>2.76</v>
      </c>
      <c r="J35" s="63">
        <v>0</v>
      </c>
      <c r="K35" s="63">
        <v>20</v>
      </c>
      <c r="L35" s="36">
        <v>0</v>
      </c>
      <c r="M35" s="63">
        <f t="shared" si="0"/>
        <v>23.759999999999998</v>
      </c>
      <c r="N35" s="33">
        <v>26</v>
      </c>
      <c r="O35" s="71"/>
    </row>
    <row r="36" spans="1:15" ht="14.25">
      <c r="A36" s="64"/>
      <c r="B36" s="74"/>
      <c r="C36" s="24">
        <v>27</v>
      </c>
      <c r="D36" s="20" t="s">
        <v>66</v>
      </c>
      <c r="E36" s="63">
        <v>0</v>
      </c>
      <c r="F36" s="63">
        <v>0.5</v>
      </c>
      <c r="G36" s="63">
        <v>0.5</v>
      </c>
      <c r="H36" s="63">
        <v>0</v>
      </c>
      <c r="I36" s="63">
        <v>1.86</v>
      </c>
      <c r="J36" s="63">
        <v>0</v>
      </c>
      <c r="K36" s="63">
        <v>20</v>
      </c>
      <c r="L36" s="36">
        <v>0</v>
      </c>
      <c r="M36" s="63">
        <f t="shared" si="0"/>
        <v>22.86</v>
      </c>
      <c r="N36" s="33">
        <v>27</v>
      </c>
      <c r="O36" s="71"/>
    </row>
    <row r="37" spans="1:15" ht="14.25">
      <c r="A37" s="64"/>
      <c r="B37" s="74"/>
      <c r="C37" s="24">
        <v>28</v>
      </c>
      <c r="D37" s="20" t="s">
        <v>149</v>
      </c>
      <c r="E37" s="63">
        <v>0</v>
      </c>
      <c r="F37" s="63">
        <v>0</v>
      </c>
      <c r="G37" s="63">
        <v>0</v>
      </c>
      <c r="H37" s="63">
        <v>0</v>
      </c>
      <c r="I37" s="63">
        <v>4.72</v>
      </c>
      <c r="J37" s="63">
        <v>2</v>
      </c>
      <c r="K37" s="63">
        <v>20</v>
      </c>
      <c r="L37" s="36">
        <v>0</v>
      </c>
      <c r="M37" s="63">
        <f t="shared" si="0"/>
        <v>22.72</v>
      </c>
      <c r="N37" s="33">
        <v>28</v>
      </c>
      <c r="O37" s="71"/>
    </row>
    <row r="38" spans="1:15" ht="14.25">
      <c r="A38" s="64"/>
      <c r="B38" s="74"/>
      <c r="C38" s="24">
        <v>29</v>
      </c>
      <c r="D38" s="20" t="s">
        <v>150</v>
      </c>
      <c r="E38" s="63">
        <v>0</v>
      </c>
      <c r="F38" s="63">
        <v>0</v>
      </c>
      <c r="G38" s="63">
        <v>0</v>
      </c>
      <c r="H38" s="63">
        <v>1</v>
      </c>
      <c r="I38" s="63">
        <v>2.38</v>
      </c>
      <c r="J38" s="63">
        <v>0</v>
      </c>
      <c r="K38" s="63">
        <v>19</v>
      </c>
      <c r="L38" s="36">
        <v>0</v>
      </c>
      <c r="M38" s="63">
        <f t="shared" si="0"/>
        <v>22.38</v>
      </c>
      <c r="N38" s="33">
        <v>29</v>
      </c>
      <c r="O38" s="71"/>
    </row>
    <row r="39" spans="1:15" ht="14.25">
      <c r="A39" s="64"/>
      <c r="B39" s="74"/>
      <c r="C39" s="24">
        <v>30</v>
      </c>
      <c r="D39" s="18" t="s">
        <v>151</v>
      </c>
      <c r="E39" s="63">
        <v>0</v>
      </c>
      <c r="F39" s="63">
        <v>0</v>
      </c>
      <c r="G39" s="63">
        <v>0</v>
      </c>
      <c r="H39" s="63">
        <v>0</v>
      </c>
      <c r="I39" s="63">
        <v>2.24</v>
      </c>
      <c r="J39" s="63">
        <v>0</v>
      </c>
      <c r="K39" s="63">
        <v>20</v>
      </c>
      <c r="L39" s="36">
        <v>0</v>
      </c>
      <c r="M39" s="63">
        <f t="shared" si="0"/>
        <v>22.240000000000002</v>
      </c>
      <c r="N39" s="33">
        <v>30</v>
      </c>
      <c r="O39" s="71"/>
    </row>
    <row r="40" spans="1:15" ht="14.25">
      <c r="A40" s="64"/>
      <c r="B40" s="74"/>
      <c r="C40" s="24">
        <v>31</v>
      </c>
      <c r="D40" s="18" t="s">
        <v>45</v>
      </c>
      <c r="E40" s="63">
        <v>0</v>
      </c>
      <c r="F40" s="63">
        <v>0</v>
      </c>
      <c r="G40" s="63">
        <v>0</v>
      </c>
      <c r="H40" s="63">
        <v>0</v>
      </c>
      <c r="I40" s="63">
        <v>2.73</v>
      </c>
      <c r="J40" s="63">
        <v>0</v>
      </c>
      <c r="K40" s="63">
        <v>19.2</v>
      </c>
      <c r="L40" s="36">
        <v>0</v>
      </c>
      <c r="M40" s="63">
        <f t="shared" si="0"/>
        <v>21.93</v>
      </c>
      <c r="N40" s="33">
        <v>31</v>
      </c>
      <c r="O40" s="71"/>
    </row>
    <row r="41" spans="1:15" ht="14.25">
      <c r="A41" s="64"/>
      <c r="B41" s="74"/>
      <c r="C41" s="24">
        <v>32</v>
      </c>
      <c r="D41" s="18" t="s">
        <v>152</v>
      </c>
      <c r="E41" s="63">
        <v>0</v>
      </c>
      <c r="F41" s="63">
        <v>0</v>
      </c>
      <c r="G41" s="63">
        <v>0</v>
      </c>
      <c r="H41" s="63">
        <v>0</v>
      </c>
      <c r="I41" s="63">
        <v>2.4</v>
      </c>
      <c r="J41" s="63">
        <v>0</v>
      </c>
      <c r="K41" s="63">
        <v>18.8</v>
      </c>
      <c r="L41" s="36">
        <v>0</v>
      </c>
      <c r="M41" s="63">
        <f t="shared" si="0"/>
        <v>21.2</v>
      </c>
      <c r="N41" s="33">
        <v>32</v>
      </c>
      <c r="O41" s="71"/>
    </row>
    <row r="42" spans="1:15" ht="14.25">
      <c r="A42" s="64"/>
      <c r="B42" s="74"/>
      <c r="C42" s="24">
        <v>33</v>
      </c>
      <c r="D42" s="18" t="s">
        <v>153</v>
      </c>
      <c r="E42" s="63">
        <v>0</v>
      </c>
      <c r="F42" s="63">
        <v>0</v>
      </c>
      <c r="G42" s="63">
        <v>0</v>
      </c>
      <c r="H42" s="63">
        <v>0</v>
      </c>
      <c r="I42" s="63">
        <v>2.39</v>
      </c>
      <c r="J42" s="63">
        <v>0</v>
      </c>
      <c r="K42" s="63">
        <v>12</v>
      </c>
      <c r="L42" s="36">
        <v>0</v>
      </c>
      <c r="M42" s="63">
        <f t="shared" si="0"/>
        <v>14.39</v>
      </c>
      <c r="N42" s="33">
        <v>33</v>
      </c>
      <c r="O42" s="71"/>
    </row>
    <row r="43" spans="1:15" ht="14.25">
      <c r="A43" s="64"/>
      <c r="B43" s="74"/>
      <c r="C43" s="24">
        <v>34</v>
      </c>
      <c r="D43" s="18" t="s">
        <v>154</v>
      </c>
      <c r="E43" s="63">
        <v>0</v>
      </c>
      <c r="F43" s="63">
        <v>0</v>
      </c>
      <c r="G43" s="63">
        <v>0</v>
      </c>
      <c r="H43" s="63">
        <v>0</v>
      </c>
      <c r="I43" s="63">
        <v>1.93</v>
      </c>
      <c r="J43" s="63">
        <v>0</v>
      </c>
      <c r="K43" s="63">
        <v>12</v>
      </c>
      <c r="L43" s="36">
        <v>0</v>
      </c>
      <c r="M43" s="63">
        <f t="shared" si="0"/>
        <v>13.93</v>
      </c>
      <c r="N43" s="33">
        <v>34</v>
      </c>
      <c r="O43" s="71"/>
    </row>
    <row r="44" spans="1:15" ht="14.25">
      <c r="A44" s="64"/>
      <c r="B44" s="74"/>
      <c r="C44" s="24">
        <v>35</v>
      </c>
      <c r="D44" s="18" t="s">
        <v>155</v>
      </c>
      <c r="E44" s="63">
        <v>0</v>
      </c>
      <c r="F44" s="63">
        <v>0</v>
      </c>
      <c r="G44" s="63">
        <v>0</v>
      </c>
      <c r="H44" s="63">
        <v>0</v>
      </c>
      <c r="I44" s="63">
        <v>0.26</v>
      </c>
      <c r="J44" s="63">
        <v>0</v>
      </c>
      <c r="K44" s="63">
        <v>12</v>
      </c>
      <c r="L44" s="36">
        <v>0</v>
      </c>
      <c r="M44" s="63">
        <f t="shared" si="0"/>
        <v>12.26</v>
      </c>
      <c r="N44" s="33">
        <v>35</v>
      </c>
      <c r="O44" s="71"/>
    </row>
    <row r="45" spans="1:15" ht="14.25">
      <c r="A45" s="64"/>
      <c r="B45" s="74"/>
      <c r="C45" s="24">
        <v>36</v>
      </c>
      <c r="D45" s="20" t="s">
        <v>156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12</v>
      </c>
      <c r="L45" s="36">
        <v>0</v>
      </c>
      <c r="M45" s="63">
        <f t="shared" si="0"/>
        <v>12</v>
      </c>
      <c r="N45" s="33">
        <v>36</v>
      </c>
      <c r="O45" s="71"/>
    </row>
    <row r="46" spans="1:15" ht="14.25">
      <c r="A46" s="64"/>
      <c r="B46" s="74"/>
      <c r="C46" s="24">
        <v>37</v>
      </c>
      <c r="D46" s="18" t="s">
        <v>157</v>
      </c>
      <c r="E46" s="63">
        <v>0</v>
      </c>
      <c r="F46" s="63">
        <v>0</v>
      </c>
      <c r="G46" s="63">
        <v>0</v>
      </c>
      <c r="H46" s="63">
        <v>0</v>
      </c>
      <c r="I46" s="63">
        <v>0.41</v>
      </c>
      <c r="J46" s="63">
        <v>0</v>
      </c>
      <c r="K46" s="63">
        <v>10</v>
      </c>
      <c r="L46" s="36">
        <v>0</v>
      </c>
      <c r="M46" s="63">
        <f t="shared" si="0"/>
        <v>10.41</v>
      </c>
      <c r="N46" s="33">
        <v>37</v>
      </c>
      <c r="O46" s="71"/>
    </row>
    <row r="47" spans="1:15" ht="14.25">
      <c r="A47" s="64"/>
      <c r="B47" s="74"/>
      <c r="C47" s="24">
        <v>38</v>
      </c>
      <c r="D47" s="18" t="s">
        <v>158</v>
      </c>
      <c r="E47" s="63">
        <v>0</v>
      </c>
      <c r="F47" s="63">
        <v>0</v>
      </c>
      <c r="G47" s="63">
        <v>0</v>
      </c>
      <c r="H47" s="63">
        <v>0</v>
      </c>
      <c r="I47" s="63">
        <v>0.12</v>
      </c>
      <c r="J47" s="63">
        <v>2</v>
      </c>
      <c r="K47" s="63">
        <v>10</v>
      </c>
      <c r="L47" s="36">
        <v>0</v>
      </c>
      <c r="M47" s="63">
        <f t="shared" si="0"/>
        <v>8.12</v>
      </c>
      <c r="N47" s="33">
        <v>38</v>
      </c>
      <c r="O47" s="71"/>
    </row>
    <row r="48" spans="1:15" ht="14.25">
      <c r="A48" s="64"/>
      <c r="B48" s="25" t="s">
        <v>159</v>
      </c>
      <c r="C48" s="24">
        <v>1</v>
      </c>
      <c r="D48" s="18" t="s">
        <v>160</v>
      </c>
      <c r="E48" s="63">
        <v>0</v>
      </c>
      <c r="F48" s="63">
        <v>0</v>
      </c>
      <c r="G48" s="63">
        <v>0</v>
      </c>
      <c r="H48" s="63">
        <v>0</v>
      </c>
      <c r="I48" s="63">
        <v>60</v>
      </c>
      <c r="J48" s="63">
        <v>0</v>
      </c>
      <c r="K48" s="63">
        <v>12</v>
      </c>
      <c r="L48" s="36">
        <v>0</v>
      </c>
      <c r="M48" s="63">
        <f t="shared" si="0"/>
        <v>72</v>
      </c>
      <c r="N48" s="33">
        <v>1</v>
      </c>
      <c r="O48" s="71"/>
    </row>
    <row r="49" spans="1:15" ht="14.25">
      <c r="A49" s="64"/>
      <c r="B49" s="17"/>
      <c r="C49" s="24">
        <v>2</v>
      </c>
      <c r="D49" s="18" t="s">
        <v>161</v>
      </c>
      <c r="E49" s="63">
        <v>0</v>
      </c>
      <c r="F49" s="63">
        <v>0</v>
      </c>
      <c r="G49" s="63">
        <v>0</v>
      </c>
      <c r="H49" s="63">
        <v>0</v>
      </c>
      <c r="I49" s="63">
        <v>60</v>
      </c>
      <c r="J49" s="63">
        <v>0</v>
      </c>
      <c r="K49" s="63">
        <v>12</v>
      </c>
      <c r="L49" s="36">
        <v>0</v>
      </c>
      <c r="M49" s="63">
        <f t="shared" si="0"/>
        <v>72</v>
      </c>
      <c r="N49" s="33">
        <v>2</v>
      </c>
      <c r="O49" s="71"/>
    </row>
    <row r="50" spans="1:15" ht="14.25">
      <c r="A50" s="64"/>
      <c r="B50" s="17"/>
      <c r="C50" s="24">
        <v>3</v>
      </c>
      <c r="D50" s="18" t="s">
        <v>162</v>
      </c>
      <c r="E50" s="63">
        <v>0</v>
      </c>
      <c r="F50" s="63">
        <v>0</v>
      </c>
      <c r="G50" s="63">
        <v>0</v>
      </c>
      <c r="H50" s="63">
        <v>0</v>
      </c>
      <c r="I50" s="63">
        <v>60</v>
      </c>
      <c r="J50" s="63">
        <v>0</v>
      </c>
      <c r="K50" s="63">
        <v>12</v>
      </c>
      <c r="L50" s="36">
        <v>0</v>
      </c>
      <c r="M50" s="63">
        <f aca="true" t="shared" si="1" ref="M50:M79">SUM(E50:I50)+SUM(K50:L50)-J50</f>
        <v>72</v>
      </c>
      <c r="N50" s="33">
        <v>3</v>
      </c>
      <c r="O50" s="71"/>
    </row>
    <row r="51" spans="1:15" ht="14.25">
      <c r="A51" s="64"/>
      <c r="B51" s="17"/>
      <c r="C51" s="24">
        <v>4</v>
      </c>
      <c r="D51" s="18" t="s">
        <v>163</v>
      </c>
      <c r="E51" s="63">
        <v>0</v>
      </c>
      <c r="F51" s="63">
        <v>0</v>
      </c>
      <c r="G51" s="63">
        <v>0</v>
      </c>
      <c r="H51" s="63">
        <v>0</v>
      </c>
      <c r="I51" s="63">
        <v>60</v>
      </c>
      <c r="J51" s="63">
        <v>0</v>
      </c>
      <c r="K51" s="63">
        <v>12</v>
      </c>
      <c r="L51" s="36">
        <v>0</v>
      </c>
      <c r="M51" s="63">
        <f t="shared" si="1"/>
        <v>72</v>
      </c>
      <c r="N51" s="33">
        <v>4</v>
      </c>
      <c r="O51" s="71"/>
    </row>
    <row r="52" spans="1:15" ht="14.25">
      <c r="A52" s="64"/>
      <c r="B52" s="17"/>
      <c r="C52" s="24">
        <v>5</v>
      </c>
      <c r="D52" s="18" t="s">
        <v>164</v>
      </c>
      <c r="E52" s="63">
        <v>0</v>
      </c>
      <c r="F52" s="63">
        <v>0</v>
      </c>
      <c r="G52" s="63">
        <v>0</v>
      </c>
      <c r="H52" s="63">
        <v>0</v>
      </c>
      <c r="I52" s="63">
        <v>49.69</v>
      </c>
      <c r="J52" s="63">
        <v>0</v>
      </c>
      <c r="K52" s="63">
        <v>18.48</v>
      </c>
      <c r="L52" s="36">
        <v>0</v>
      </c>
      <c r="M52" s="63">
        <f t="shared" si="1"/>
        <v>68.17</v>
      </c>
      <c r="N52" s="33">
        <v>5</v>
      </c>
      <c r="O52" s="71"/>
    </row>
    <row r="53" spans="1:15" ht="14.25">
      <c r="A53" s="64"/>
      <c r="B53" s="17"/>
      <c r="C53" s="24">
        <v>6</v>
      </c>
      <c r="D53" s="18" t="s">
        <v>67</v>
      </c>
      <c r="E53" s="63">
        <v>30</v>
      </c>
      <c r="F53" s="63">
        <v>0</v>
      </c>
      <c r="G53" s="63">
        <v>0</v>
      </c>
      <c r="H53" s="63">
        <v>0</v>
      </c>
      <c r="I53" s="63">
        <v>12.66</v>
      </c>
      <c r="J53" s="63">
        <v>0</v>
      </c>
      <c r="K53" s="63">
        <v>20</v>
      </c>
      <c r="L53" s="36">
        <v>0</v>
      </c>
      <c r="M53" s="63">
        <f t="shared" si="1"/>
        <v>62.66</v>
      </c>
      <c r="N53" s="33">
        <v>6</v>
      </c>
      <c r="O53" s="71"/>
    </row>
    <row r="54" spans="1:15" ht="14.25">
      <c r="A54" s="64"/>
      <c r="B54" s="17"/>
      <c r="C54" s="24">
        <v>7</v>
      </c>
      <c r="D54" s="18" t="s">
        <v>165</v>
      </c>
      <c r="E54" s="63">
        <v>15</v>
      </c>
      <c r="F54" s="63">
        <v>0</v>
      </c>
      <c r="G54" s="63">
        <v>0</v>
      </c>
      <c r="H54" s="63">
        <v>0</v>
      </c>
      <c r="I54" s="63">
        <v>11.49</v>
      </c>
      <c r="J54" s="63">
        <v>0</v>
      </c>
      <c r="K54" s="63">
        <v>20</v>
      </c>
      <c r="L54" s="36">
        <v>0</v>
      </c>
      <c r="M54" s="63">
        <f t="shared" si="1"/>
        <v>46.49</v>
      </c>
      <c r="N54" s="33">
        <v>7</v>
      </c>
      <c r="O54" s="71"/>
    </row>
    <row r="55" spans="1:15" ht="14.25">
      <c r="A55" s="64"/>
      <c r="B55" s="17"/>
      <c r="C55" s="24">
        <v>8</v>
      </c>
      <c r="D55" s="18" t="s">
        <v>166</v>
      </c>
      <c r="E55" s="63">
        <v>15</v>
      </c>
      <c r="F55" s="63">
        <v>0</v>
      </c>
      <c r="G55" s="63">
        <v>0</v>
      </c>
      <c r="H55" s="63">
        <v>0</v>
      </c>
      <c r="I55" s="63">
        <v>9.81</v>
      </c>
      <c r="J55" s="63">
        <v>0</v>
      </c>
      <c r="K55" s="63">
        <v>17.6</v>
      </c>
      <c r="L55" s="36">
        <v>0</v>
      </c>
      <c r="M55" s="63">
        <f t="shared" si="1"/>
        <v>42.410000000000004</v>
      </c>
      <c r="N55" s="33">
        <v>8</v>
      </c>
      <c r="O55" s="71"/>
    </row>
    <row r="56" spans="1:15" ht="14.25" customHeight="1">
      <c r="A56" s="64"/>
      <c r="B56" s="17"/>
      <c r="C56" s="24">
        <v>9</v>
      </c>
      <c r="D56" s="18" t="s">
        <v>51</v>
      </c>
      <c r="E56" s="63">
        <v>0</v>
      </c>
      <c r="F56" s="63">
        <v>0</v>
      </c>
      <c r="G56" s="63">
        <v>0</v>
      </c>
      <c r="H56" s="63">
        <v>0</v>
      </c>
      <c r="I56" s="63">
        <v>21.47</v>
      </c>
      <c r="J56" s="63">
        <v>0</v>
      </c>
      <c r="K56" s="63">
        <v>19.6</v>
      </c>
      <c r="L56" s="36">
        <v>0</v>
      </c>
      <c r="M56" s="63">
        <f t="shared" si="1"/>
        <v>41.07</v>
      </c>
      <c r="N56" s="33">
        <v>9</v>
      </c>
      <c r="O56" s="71"/>
    </row>
    <row r="57" spans="1:15" ht="14.25">
      <c r="A57" s="64"/>
      <c r="B57" s="17"/>
      <c r="C57" s="24">
        <v>10</v>
      </c>
      <c r="D57" s="18" t="s">
        <v>167</v>
      </c>
      <c r="E57" s="63">
        <v>15</v>
      </c>
      <c r="F57" s="63">
        <v>0</v>
      </c>
      <c r="G57" s="63">
        <v>0</v>
      </c>
      <c r="H57" s="63">
        <v>0</v>
      </c>
      <c r="I57" s="63">
        <v>15.76</v>
      </c>
      <c r="J57" s="63">
        <v>0</v>
      </c>
      <c r="K57" s="63">
        <v>10</v>
      </c>
      <c r="L57" s="36">
        <v>0</v>
      </c>
      <c r="M57" s="63">
        <f t="shared" si="1"/>
        <v>40.76</v>
      </c>
      <c r="N57" s="33">
        <v>10</v>
      </c>
      <c r="O57" s="71"/>
    </row>
    <row r="58" spans="1:15" ht="14.25">
      <c r="A58" s="64"/>
      <c r="B58" s="17"/>
      <c r="C58" s="24">
        <v>11</v>
      </c>
      <c r="D58" s="18" t="s">
        <v>168</v>
      </c>
      <c r="E58" s="63">
        <v>15</v>
      </c>
      <c r="F58" s="63">
        <v>0</v>
      </c>
      <c r="G58" s="63">
        <v>0</v>
      </c>
      <c r="H58" s="63">
        <v>0</v>
      </c>
      <c r="I58" s="63">
        <v>4.7</v>
      </c>
      <c r="J58" s="63">
        <v>0</v>
      </c>
      <c r="K58" s="63">
        <v>17.4</v>
      </c>
      <c r="L58" s="36">
        <v>0</v>
      </c>
      <c r="M58" s="63">
        <f t="shared" si="1"/>
        <v>37.099999999999994</v>
      </c>
      <c r="N58" s="33">
        <v>11</v>
      </c>
      <c r="O58" s="71"/>
    </row>
    <row r="59" spans="1:15" ht="14.25">
      <c r="A59" s="64"/>
      <c r="B59" s="17"/>
      <c r="C59" s="24">
        <v>12</v>
      </c>
      <c r="D59" s="18" t="s">
        <v>169</v>
      </c>
      <c r="E59" s="63">
        <v>0</v>
      </c>
      <c r="F59" s="63">
        <v>0</v>
      </c>
      <c r="G59" s="63">
        <v>0</v>
      </c>
      <c r="H59" s="63">
        <v>0</v>
      </c>
      <c r="I59" s="63">
        <v>15.61</v>
      </c>
      <c r="J59" s="63">
        <v>0</v>
      </c>
      <c r="K59" s="63">
        <v>20</v>
      </c>
      <c r="L59" s="36">
        <v>0</v>
      </c>
      <c r="M59" s="63">
        <f t="shared" si="1"/>
        <v>35.61</v>
      </c>
      <c r="N59" s="33">
        <v>12</v>
      </c>
      <c r="O59" s="71"/>
    </row>
    <row r="60" spans="1:15" ht="14.25">
      <c r="A60" s="64"/>
      <c r="B60" s="17"/>
      <c r="C60" s="24">
        <v>13</v>
      </c>
      <c r="D60" s="18" t="s">
        <v>44</v>
      </c>
      <c r="E60" s="63">
        <v>0</v>
      </c>
      <c r="F60" s="63">
        <v>0</v>
      </c>
      <c r="G60" s="63">
        <v>0</v>
      </c>
      <c r="H60" s="63">
        <v>2</v>
      </c>
      <c r="I60" s="63">
        <v>10.88</v>
      </c>
      <c r="J60" s="63">
        <v>0</v>
      </c>
      <c r="K60" s="63">
        <v>19.4</v>
      </c>
      <c r="L60" s="36">
        <v>1</v>
      </c>
      <c r="M60" s="63">
        <f t="shared" si="1"/>
        <v>33.28</v>
      </c>
      <c r="N60" s="33">
        <v>13</v>
      </c>
      <c r="O60" s="71"/>
    </row>
    <row r="61" spans="1:15" ht="14.25">
      <c r="A61" s="64"/>
      <c r="B61" s="17"/>
      <c r="C61" s="24">
        <v>14</v>
      </c>
      <c r="D61" s="18" t="s">
        <v>112</v>
      </c>
      <c r="E61" s="63">
        <v>0</v>
      </c>
      <c r="F61" s="63">
        <v>0</v>
      </c>
      <c r="G61" s="63">
        <v>0</v>
      </c>
      <c r="H61" s="63">
        <v>1</v>
      </c>
      <c r="I61" s="63">
        <v>11.66</v>
      </c>
      <c r="J61" s="63">
        <v>0</v>
      </c>
      <c r="K61" s="63">
        <v>19.8</v>
      </c>
      <c r="L61" s="36">
        <v>0</v>
      </c>
      <c r="M61" s="63">
        <f t="shared" si="1"/>
        <v>32.46</v>
      </c>
      <c r="N61" s="33">
        <v>14</v>
      </c>
      <c r="O61" s="71"/>
    </row>
    <row r="62" spans="1:15" ht="14.25">
      <c r="A62" s="64"/>
      <c r="B62" s="17"/>
      <c r="C62" s="24">
        <v>15</v>
      </c>
      <c r="D62" s="18" t="s">
        <v>170</v>
      </c>
      <c r="E62" s="63">
        <v>0</v>
      </c>
      <c r="F62" s="63">
        <v>0</v>
      </c>
      <c r="G62" s="63">
        <v>0</v>
      </c>
      <c r="H62" s="63">
        <v>0</v>
      </c>
      <c r="I62" s="63">
        <v>13.25</v>
      </c>
      <c r="J62" s="63">
        <v>0</v>
      </c>
      <c r="K62" s="63">
        <v>18.09</v>
      </c>
      <c r="L62" s="36">
        <v>0</v>
      </c>
      <c r="M62" s="63">
        <f t="shared" si="1"/>
        <v>31.34</v>
      </c>
      <c r="N62" s="33">
        <v>15</v>
      </c>
      <c r="O62" s="71"/>
    </row>
    <row r="63" spans="1:15" ht="14.25">
      <c r="A63" s="64"/>
      <c r="B63" s="17"/>
      <c r="C63" s="24">
        <v>16</v>
      </c>
      <c r="D63" s="18" t="s">
        <v>171</v>
      </c>
      <c r="E63" s="63">
        <v>0</v>
      </c>
      <c r="F63" s="63">
        <v>0</v>
      </c>
      <c r="G63" s="63">
        <v>0</v>
      </c>
      <c r="H63" s="63">
        <v>0</v>
      </c>
      <c r="I63" s="63">
        <v>17.41</v>
      </c>
      <c r="J63" s="63">
        <v>0</v>
      </c>
      <c r="K63" s="63">
        <v>12</v>
      </c>
      <c r="L63" s="36">
        <v>0</v>
      </c>
      <c r="M63" s="63">
        <f t="shared" si="1"/>
        <v>29.41</v>
      </c>
      <c r="N63" s="33">
        <v>16</v>
      </c>
      <c r="O63" s="71"/>
    </row>
    <row r="64" spans="1:15" ht="14.25">
      <c r="A64" s="64"/>
      <c r="B64" s="17"/>
      <c r="C64" s="24">
        <v>17</v>
      </c>
      <c r="D64" s="18" t="s">
        <v>62</v>
      </c>
      <c r="E64" s="63">
        <v>0</v>
      </c>
      <c r="F64" s="63">
        <v>0</v>
      </c>
      <c r="G64" s="63">
        <v>0</v>
      </c>
      <c r="H64" s="63">
        <v>0</v>
      </c>
      <c r="I64" s="63">
        <v>9.07</v>
      </c>
      <c r="J64" s="63">
        <v>0</v>
      </c>
      <c r="K64" s="63">
        <v>20</v>
      </c>
      <c r="L64" s="36">
        <v>0</v>
      </c>
      <c r="M64" s="63">
        <f t="shared" si="1"/>
        <v>29.07</v>
      </c>
      <c r="N64" s="33">
        <v>17</v>
      </c>
      <c r="O64" s="71"/>
    </row>
    <row r="65" spans="1:15" ht="14.25">
      <c r="A65" s="64"/>
      <c r="B65" s="17"/>
      <c r="C65" s="24">
        <v>18</v>
      </c>
      <c r="D65" s="18" t="s">
        <v>172</v>
      </c>
      <c r="E65" s="63">
        <v>15</v>
      </c>
      <c r="F65" s="63">
        <v>0</v>
      </c>
      <c r="G65" s="63">
        <v>0</v>
      </c>
      <c r="H65" s="63">
        <v>0.5</v>
      </c>
      <c r="I65" s="63">
        <v>0</v>
      </c>
      <c r="J65" s="63">
        <v>0</v>
      </c>
      <c r="K65" s="63">
        <v>12</v>
      </c>
      <c r="L65" s="36">
        <v>0</v>
      </c>
      <c r="M65" s="63">
        <f t="shared" si="1"/>
        <v>27.5</v>
      </c>
      <c r="N65" s="33">
        <v>18</v>
      </c>
      <c r="O65" s="71"/>
    </row>
    <row r="66" spans="1:15" ht="14.25">
      <c r="A66" s="64"/>
      <c r="B66" s="17"/>
      <c r="C66" s="24">
        <v>19</v>
      </c>
      <c r="D66" s="18" t="s">
        <v>173</v>
      </c>
      <c r="E66" s="63">
        <v>0</v>
      </c>
      <c r="F66" s="63">
        <v>0</v>
      </c>
      <c r="G66" s="63">
        <v>0</v>
      </c>
      <c r="H66" s="63">
        <v>0</v>
      </c>
      <c r="I66" s="63">
        <v>7.03</v>
      </c>
      <c r="J66" s="63">
        <v>0</v>
      </c>
      <c r="K66" s="63">
        <v>20</v>
      </c>
      <c r="L66" s="36">
        <v>0</v>
      </c>
      <c r="M66" s="63">
        <f t="shared" si="1"/>
        <v>27.03</v>
      </c>
      <c r="N66" s="33">
        <v>19</v>
      </c>
      <c r="O66" s="71"/>
    </row>
    <row r="67" spans="1:15" ht="14.25">
      <c r="A67" s="64"/>
      <c r="B67" s="17"/>
      <c r="C67" s="24">
        <v>20</v>
      </c>
      <c r="D67" s="18" t="s">
        <v>39</v>
      </c>
      <c r="E67" s="63">
        <v>0</v>
      </c>
      <c r="F67" s="63">
        <v>0</v>
      </c>
      <c r="G67" s="63">
        <v>0</v>
      </c>
      <c r="H67" s="63">
        <v>1</v>
      </c>
      <c r="I67" s="63">
        <v>7.16</v>
      </c>
      <c r="J67" s="63">
        <v>0</v>
      </c>
      <c r="K67" s="63">
        <v>18.6</v>
      </c>
      <c r="L67" s="36">
        <v>0</v>
      </c>
      <c r="M67" s="63">
        <f t="shared" si="1"/>
        <v>26.76</v>
      </c>
      <c r="N67" s="33">
        <v>20</v>
      </c>
      <c r="O67" s="71"/>
    </row>
    <row r="68" spans="1:15" ht="14.25">
      <c r="A68" s="64"/>
      <c r="B68" s="17"/>
      <c r="C68" s="24">
        <v>21</v>
      </c>
      <c r="D68" s="18" t="s">
        <v>101</v>
      </c>
      <c r="E68" s="63">
        <v>0</v>
      </c>
      <c r="F68" s="63">
        <v>0</v>
      </c>
      <c r="G68" s="63">
        <v>0</v>
      </c>
      <c r="H68" s="63">
        <v>0</v>
      </c>
      <c r="I68" s="63">
        <v>2.96</v>
      </c>
      <c r="J68" s="63">
        <v>0</v>
      </c>
      <c r="K68" s="63">
        <v>19.6</v>
      </c>
      <c r="L68" s="36">
        <v>0</v>
      </c>
      <c r="M68" s="63">
        <f t="shared" si="1"/>
        <v>22.560000000000002</v>
      </c>
      <c r="N68" s="33">
        <v>21</v>
      </c>
      <c r="O68" s="71"/>
    </row>
    <row r="69" spans="1:15" ht="14.25">
      <c r="A69" s="64"/>
      <c r="B69" s="17"/>
      <c r="C69" s="24">
        <v>22</v>
      </c>
      <c r="D69" s="18" t="s">
        <v>69</v>
      </c>
      <c r="E69" s="63">
        <v>0</v>
      </c>
      <c r="F69" s="63">
        <v>0</v>
      </c>
      <c r="G69" s="63">
        <v>0</v>
      </c>
      <c r="H69" s="63">
        <v>0</v>
      </c>
      <c r="I69" s="63">
        <v>0.68</v>
      </c>
      <c r="J69" s="63">
        <v>0</v>
      </c>
      <c r="K69" s="63">
        <v>20</v>
      </c>
      <c r="L69" s="36">
        <v>0</v>
      </c>
      <c r="M69" s="63">
        <f t="shared" si="1"/>
        <v>20.68</v>
      </c>
      <c r="N69" s="33">
        <v>22</v>
      </c>
      <c r="O69" s="71"/>
    </row>
    <row r="70" spans="1:15" ht="14.25">
      <c r="A70" s="64"/>
      <c r="B70" s="17"/>
      <c r="C70" s="24">
        <v>23</v>
      </c>
      <c r="D70" s="18" t="s">
        <v>65</v>
      </c>
      <c r="E70" s="63">
        <v>0</v>
      </c>
      <c r="F70" s="63">
        <v>0</v>
      </c>
      <c r="G70" s="63">
        <v>0</v>
      </c>
      <c r="H70" s="63">
        <v>0</v>
      </c>
      <c r="I70" s="63">
        <v>0.06</v>
      </c>
      <c r="J70" s="63">
        <v>0</v>
      </c>
      <c r="K70" s="63">
        <v>20</v>
      </c>
      <c r="L70" s="36">
        <v>0</v>
      </c>
      <c r="M70" s="63">
        <f t="shared" si="1"/>
        <v>20.06</v>
      </c>
      <c r="N70" s="33">
        <v>23</v>
      </c>
      <c r="O70" s="71"/>
    </row>
    <row r="71" spans="1:15" ht="14.25">
      <c r="A71" s="64"/>
      <c r="B71" s="17"/>
      <c r="C71" s="24">
        <v>24</v>
      </c>
      <c r="D71" s="18" t="s">
        <v>174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19.8</v>
      </c>
      <c r="L71" s="36">
        <v>0</v>
      </c>
      <c r="M71" s="63">
        <f t="shared" si="1"/>
        <v>19.8</v>
      </c>
      <c r="N71" s="33">
        <v>24</v>
      </c>
      <c r="O71" s="71"/>
    </row>
    <row r="72" spans="1:15" ht="14.25">
      <c r="A72" s="64"/>
      <c r="B72" s="17"/>
      <c r="C72" s="24">
        <v>25</v>
      </c>
      <c r="D72" s="18" t="s">
        <v>70</v>
      </c>
      <c r="E72" s="63">
        <v>0</v>
      </c>
      <c r="F72" s="63">
        <v>0</v>
      </c>
      <c r="G72" s="63">
        <v>0</v>
      </c>
      <c r="H72" s="63">
        <v>0</v>
      </c>
      <c r="I72" s="63">
        <f>0.12/100*60</f>
        <v>0.072</v>
      </c>
      <c r="J72" s="63">
        <v>0</v>
      </c>
      <c r="K72" s="63">
        <v>19.4</v>
      </c>
      <c r="L72" s="36">
        <v>0</v>
      </c>
      <c r="M72" s="63">
        <f t="shared" si="1"/>
        <v>19.471999999999998</v>
      </c>
      <c r="N72" s="33">
        <v>25</v>
      </c>
      <c r="O72" s="71"/>
    </row>
    <row r="73" spans="1:15" ht="14.25">
      <c r="A73" s="64"/>
      <c r="B73" s="17"/>
      <c r="C73" s="24">
        <v>26</v>
      </c>
      <c r="D73" s="18" t="s">
        <v>175</v>
      </c>
      <c r="E73" s="63">
        <v>0</v>
      </c>
      <c r="F73" s="63">
        <v>0</v>
      </c>
      <c r="G73" s="63">
        <v>0</v>
      </c>
      <c r="H73" s="63">
        <v>0</v>
      </c>
      <c r="I73" s="63">
        <v>3.92</v>
      </c>
      <c r="J73" s="63">
        <v>0</v>
      </c>
      <c r="K73" s="63">
        <v>12</v>
      </c>
      <c r="L73" s="36">
        <v>0</v>
      </c>
      <c r="M73" s="63">
        <f t="shared" si="1"/>
        <v>15.92</v>
      </c>
      <c r="N73" s="33"/>
      <c r="O73" s="71"/>
    </row>
    <row r="74" spans="1:15" ht="14.25">
      <c r="A74" s="64"/>
      <c r="B74" s="17"/>
      <c r="C74" s="24">
        <v>27</v>
      </c>
      <c r="D74" s="18" t="s">
        <v>74</v>
      </c>
      <c r="E74" s="63">
        <v>0</v>
      </c>
      <c r="F74" s="63">
        <v>0</v>
      </c>
      <c r="G74" s="63">
        <v>0</v>
      </c>
      <c r="H74" s="63">
        <v>0</v>
      </c>
      <c r="I74" s="63">
        <v>1.41</v>
      </c>
      <c r="J74" s="63">
        <v>0</v>
      </c>
      <c r="K74" s="63">
        <v>12</v>
      </c>
      <c r="L74" s="36">
        <v>0</v>
      </c>
      <c r="M74" s="63">
        <f t="shared" si="1"/>
        <v>13.41</v>
      </c>
      <c r="N74" s="33"/>
      <c r="O74" s="71"/>
    </row>
    <row r="75" spans="1:15" ht="14.25">
      <c r="A75" s="64"/>
      <c r="B75" s="17"/>
      <c r="C75" s="24">
        <v>28</v>
      </c>
      <c r="D75" s="18" t="s">
        <v>76</v>
      </c>
      <c r="E75" s="63">
        <v>0</v>
      </c>
      <c r="F75" s="63">
        <v>0</v>
      </c>
      <c r="G75" s="63">
        <v>0</v>
      </c>
      <c r="H75" s="63">
        <v>0</v>
      </c>
      <c r="I75" s="63">
        <v>0.02</v>
      </c>
      <c r="J75" s="63">
        <v>0</v>
      </c>
      <c r="K75" s="63">
        <v>12</v>
      </c>
      <c r="L75" s="36">
        <v>0</v>
      </c>
      <c r="M75" s="63">
        <f t="shared" si="1"/>
        <v>12.02</v>
      </c>
      <c r="N75" s="33"/>
      <c r="O75" s="71"/>
    </row>
    <row r="76" spans="1:15" ht="14.25">
      <c r="A76" s="64"/>
      <c r="B76" s="17"/>
      <c r="C76" s="24">
        <v>29</v>
      </c>
      <c r="D76" s="18" t="s">
        <v>80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12</v>
      </c>
      <c r="L76" s="36">
        <v>0</v>
      </c>
      <c r="M76" s="63">
        <f t="shared" si="1"/>
        <v>12</v>
      </c>
      <c r="N76" s="33"/>
      <c r="O76" s="71"/>
    </row>
    <row r="77" spans="1:15" ht="14.25">
      <c r="A77" s="64"/>
      <c r="B77" s="17"/>
      <c r="C77" s="24">
        <v>30</v>
      </c>
      <c r="D77" s="18" t="s">
        <v>176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12</v>
      </c>
      <c r="L77" s="36">
        <v>0</v>
      </c>
      <c r="M77" s="63">
        <f t="shared" si="1"/>
        <v>12</v>
      </c>
      <c r="N77" s="33"/>
      <c r="O77" s="71"/>
    </row>
    <row r="78" spans="1:15" ht="14.25">
      <c r="A78" s="64"/>
      <c r="B78" s="17"/>
      <c r="C78" s="24">
        <v>31</v>
      </c>
      <c r="D78" s="18" t="s">
        <v>177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12</v>
      </c>
      <c r="L78" s="36">
        <v>0</v>
      </c>
      <c r="M78" s="63">
        <f t="shared" si="1"/>
        <v>12</v>
      </c>
      <c r="N78" s="33"/>
      <c r="O78" s="71"/>
    </row>
    <row r="79" spans="1:15" ht="14.25">
      <c r="A79" s="64"/>
      <c r="B79" s="17"/>
      <c r="C79" s="24">
        <v>32</v>
      </c>
      <c r="D79" s="18" t="s">
        <v>178</v>
      </c>
      <c r="E79" s="63">
        <v>0</v>
      </c>
      <c r="F79" s="63">
        <v>0</v>
      </c>
      <c r="G79" s="63">
        <v>0</v>
      </c>
      <c r="H79" s="63">
        <v>0</v>
      </c>
      <c r="I79" s="63">
        <v>1.998</v>
      </c>
      <c r="J79" s="63">
        <v>0</v>
      </c>
      <c r="K79" s="63">
        <v>10</v>
      </c>
      <c r="L79" s="36">
        <v>0</v>
      </c>
      <c r="M79" s="63">
        <f t="shared" si="1"/>
        <v>11.998</v>
      </c>
      <c r="N79" s="33"/>
      <c r="O79" s="71"/>
    </row>
    <row r="80" spans="1:15" ht="14.25">
      <c r="A80" s="66"/>
      <c r="B80" s="66"/>
      <c r="C80" s="66"/>
      <c r="D80" s="67"/>
      <c r="E80" s="68"/>
      <c r="F80" s="68"/>
      <c r="G80" s="68"/>
      <c r="H80" s="68"/>
      <c r="I80" s="68"/>
      <c r="J80" s="68"/>
      <c r="K80" s="68"/>
      <c r="L80" s="68"/>
      <c r="M80" s="68"/>
      <c r="N80" s="72"/>
      <c r="O80" s="68"/>
    </row>
    <row r="81" spans="1:4" ht="14.25">
      <c r="A81" s="22" t="s">
        <v>81</v>
      </c>
      <c r="B81" s="22"/>
      <c r="C81" s="22"/>
      <c r="D81" s="22"/>
    </row>
  </sheetData>
  <sheetProtection/>
  <mergeCells count="6">
    <mergeCell ref="A1:O1"/>
    <mergeCell ref="A81:D81"/>
    <mergeCell ref="A3:A79"/>
    <mergeCell ref="B3:B9"/>
    <mergeCell ref="B10:B47"/>
    <mergeCell ref="B48:B79"/>
  </mergeCells>
  <printOptions/>
  <pageMargins left="0.58" right="0.55" top="0.88" bottom="0.7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Normal="115" zoomScaleSheetLayoutView="100" workbookViewId="0" topLeftCell="A1">
      <selection activeCell="K14" sqref="K14"/>
    </sheetView>
  </sheetViews>
  <sheetFormatPr defaultColWidth="9.00390625" defaultRowHeight="14.25"/>
  <cols>
    <col min="1" max="2" width="5.25390625" style="12" customWidth="1"/>
    <col min="3" max="3" width="5.00390625" style="12" customWidth="1"/>
    <col min="4" max="4" width="26.75390625" style="12" customWidth="1"/>
    <col min="5" max="5" width="7.375" style="12" customWidth="1"/>
    <col min="6" max="6" width="7.25390625" style="12" customWidth="1"/>
    <col min="7" max="7" width="7.625" style="12" customWidth="1"/>
    <col min="8" max="8" width="7.25390625" style="12" customWidth="1"/>
    <col min="9" max="9" width="7.50390625" style="12" customWidth="1"/>
    <col min="10" max="10" width="7.25390625" style="12" customWidth="1"/>
    <col min="11" max="11" width="7.125" style="12" customWidth="1"/>
    <col min="12" max="12" width="8.25390625" style="12" customWidth="1"/>
    <col min="13" max="13" width="4.625" style="12" customWidth="1"/>
    <col min="14" max="14" width="9.00390625" style="60" customWidth="1"/>
    <col min="15" max="16384" width="9.00390625" style="12" customWidth="1"/>
  </cols>
  <sheetData>
    <row r="1" spans="1:14" ht="25.5">
      <c r="A1" s="61" t="s">
        <v>179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4.5" customHeight="1">
      <c r="A2" s="15" t="s">
        <v>1</v>
      </c>
      <c r="B2" s="15" t="s">
        <v>2</v>
      </c>
      <c r="C2" s="15" t="s">
        <v>3</v>
      </c>
      <c r="D2" s="15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13</v>
      </c>
      <c r="L2" s="33" t="s">
        <v>14</v>
      </c>
      <c r="M2" s="33" t="s">
        <v>15</v>
      </c>
      <c r="N2" s="33" t="s">
        <v>16</v>
      </c>
    </row>
    <row r="3" spans="1:14" ht="15.75" customHeight="1">
      <c r="A3" s="62" t="s">
        <v>180</v>
      </c>
      <c r="B3" s="35" t="s">
        <v>181</v>
      </c>
      <c r="C3" s="24">
        <v>1</v>
      </c>
      <c r="D3" s="18" t="s">
        <v>92</v>
      </c>
      <c r="E3" s="63">
        <v>0</v>
      </c>
      <c r="F3" s="63">
        <v>0</v>
      </c>
      <c r="G3" s="63">
        <v>0</v>
      </c>
      <c r="H3" s="63">
        <v>2</v>
      </c>
      <c r="I3" s="63">
        <v>52.94</v>
      </c>
      <c r="J3" s="63">
        <v>0</v>
      </c>
      <c r="K3" s="69">
        <v>0</v>
      </c>
      <c r="L3" s="63">
        <f aca="true" t="shared" si="0" ref="L3:L22">SUM(E3:I3)+SUM(K3:K3)-J3</f>
        <v>54.94</v>
      </c>
      <c r="M3" s="33">
        <v>1</v>
      </c>
      <c r="N3" s="70"/>
    </row>
    <row r="4" spans="1:14" ht="18" customHeight="1">
      <c r="A4" s="64"/>
      <c r="B4" s="38"/>
      <c r="C4" s="24">
        <v>2</v>
      </c>
      <c r="D4" s="18" t="s">
        <v>182</v>
      </c>
      <c r="E4" s="63"/>
      <c r="F4" s="63"/>
      <c r="G4" s="63"/>
      <c r="H4" s="63"/>
      <c r="I4" s="63"/>
      <c r="J4" s="63"/>
      <c r="K4" s="69"/>
      <c r="L4" s="63">
        <f t="shared" si="0"/>
        <v>0</v>
      </c>
      <c r="M4" s="33"/>
      <c r="N4" s="21" t="s">
        <v>183</v>
      </c>
    </row>
    <row r="5" spans="1:14" ht="26.25" customHeight="1">
      <c r="A5" s="64"/>
      <c r="B5" s="38"/>
      <c r="C5" s="24">
        <v>3</v>
      </c>
      <c r="D5" s="18" t="s">
        <v>184</v>
      </c>
      <c r="E5" s="63"/>
      <c r="F5" s="63"/>
      <c r="G5" s="63"/>
      <c r="H5" s="63"/>
      <c r="I5" s="63"/>
      <c r="J5" s="63"/>
      <c r="K5" s="69"/>
      <c r="L5" s="63">
        <f t="shared" si="0"/>
        <v>0</v>
      </c>
      <c r="M5" s="33"/>
      <c r="N5" s="21" t="s">
        <v>185</v>
      </c>
    </row>
    <row r="6" spans="1:14" ht="14.25">
      <c r="A6" s="64"/>
      <c r="B6" s="17" t="s">
        <v>186</v>
      </c>
      <c r="C6" s="24">
        <v>1</v>
      </c>
      <c r="D6" s="18" t="s">
        <v>20</v>
      </c>
      <c r="E6" s="63">
        <v>0</v>
      </c>
      <c r="F6" s="63">
        <v>0</v>
      </c>
      <c r="G6" s="63">
        <v>0</v>
      </c>
      <c r="H6" s="63">
        <v>2</v>
      </c>
      <c r="I6" s="63">
        <v>60</v>
      </c>
      <c r="J6" s="63">
        <v>0</v>
      </c>
      <c r="K6" s="69">
        <v>0</v>
      </c>
      <c r="L6" s="63">
        <f t="shared" si="0"/>
        <v>62</v>
      </c>
      <c r="M6" s="33">
        <v>1</v>
      </c>
      <c r="N6" s="71"/>
    </row>
    <row r="7" spans="1:14" ht="14.25">
      <c r="A7" s="64"/>
      <c r="B7" s="24"/>
      <c r="C7" s="24">
        <v>2</v>
      </c>
      <c r="D7" s="65" t="s">
        <v>94</v>
      </c>
      <c r="E7" s="63">
        <v>0</v>
      </c>
      <c r="F7" s="63">
        <v>0</v>
      </c>
      <c r="G7" s="63">
        <v>0</v>
      </c>
      <c r="H7" s="63">
        <v>1</v>
      </c>
      <c r="I7" s="63">
        <v>60</v>
      </c>
      <c r="J7" s="63">
        <v>0</v>
      </c>
      <c r="K7" s="69">
        <v>0</v>
      </c>
      <c r="L7" s="63">
        <f t="shared" si="0"/>
        <v>61</v>
      </c>
      <c r="M7" s="33">
        <v>2</v>
      </c>
      <c r="N7" s="71"/>
    </row>
    <row r="8" spans="1:14" ht="14.25" customHeight="1">
      <c r="A8" s="64"/>
      <c r="B8" s="24"/>
      <c r="C8" s="24">
        <v>3</v>
      </c>
      <c r="D8" s="18" t="s">
        <v>187</v>
      </c>
      <c r="E8" s="63">
        <v>0</v>
      </c>
      <c r="F8" s="63">
        <v>0</v>
      </c>
      <c r="G8" s="63">
        <v>0</v>
      </c>
      <c r="H8" s="63">
        <v>0</v>
      </c>
      <c r="I8" s="63">
        <v>60</v>
      </c>
      <c r="J8" s="63">
        <v>0</v>
      </c>
      <c r="K8" s="69">
        <v>0</v>
      </c>
      <c r="L8" s="63">
        <f t="shared" si="0"/>
        <v>60</v>
      </c>
      <c r="M8" s="33">
        <v>3</v>
      </c>
      <c r="N8" s="71"/>
    </row>
    <row r="9" spans="1:14" ht="14.25">
      <c r="A9" s="64"/>
      <c r="B9" s="24"/>
      <c r="C9" s="24">
        <v>4</v>
      </c>
      <c r="D9" s="18" t="s">
        <v>33</v>
      </c>
      <c r="E9" s="63">
        <v>0</v>
      </c>
      <c r="F9" s="63">
        <v>0</v>
      </c>
      <c r="G9" s="63">
        <v>0</v>
      </c>
      <c r="H9" s="63">
        <v>0</v>
      </c>
      <c r="I9" s="63">
        <v>60</v>
      </c>
      <c r="J9" s="63">
        <v>0</v>
      </c>
      <c r="K9" s="69">
        <v>0</v>
      </c>
      <c r="L9" s="63">
        <f t="shared" si="0"/>
        <v>60</v>
      </c>
      <c r="M9" s="33">
        <v>4</v>
      </c>
      <c r="N9" s="71"/>
    </row>
    <row r="10" spans="1:14" ht="14.25">
      <c r="A10" s="64"/>
      <c r="B10" s="24"/>
      <c r="C10" s="24">
        <v>5</v>
      </c>
      <c r="D10" s="18" t="s">
        <v>188</v>
      </c>
      <c r="E10" s="63">
        <v>0</v>
      </c>
      <c r="F10" s="63">
        <v>0</v>
      </c>
      <c r="G10" s="63">
        <v>0</v>
      </c>
      <c r="H10" s="63">
        <v>0</v>
      </c>
      <c r="I10" s="63">
        <v>60</v>
      </c>
      <c r="J10" s="63">
        <v>0</v>
      </c>
      <c r="K10" s="69">
        <v>0</v>
      </c>
      <c r="L10" s="63">
        <f t="shared" si="0"/>
        <v>60</v>
      </c>
      <c r="M10" s="33">
        <v>5</v>
      </c>
      <c r="N10" s="71"/>
    </row>
    <row r="11" spans="1:14" ht="14.25">
      <c r="A11" s="64"/>
      <c r="B11" s="24"/>
      <c r="C11" s="24">
        <v>6</v>
      </c>
      <c r="D11" s="18" t="s">
        <v>189</v>
      </c>
      <c r="E11" s="63">
        <v>0</v>
      </c>
      <c r="F11" s="63">
        <v>0</v>
      </c>
      <c r="G11" s="63">
        <v>0</v>
      </c>
      <c r="H11" s="63">
        <v>0</v>
      </c>
      <c r="I11" s="63">
        <v>44.91</v>
      </c>
      <c r="J11" s="63">
        <v>0</v>
      </c>
      <c r="K11" s="69">
        <v>0</v>
      </c>
      <c r="L11" s="63">
        <f t="shared" si="0"/>
        <v>44.91</v>
      </c>
      <c r="M11" s="33">
        <v>6</v>
      </c>
      <c r="N11" s="71"/>
    </row>
    <row r="12" spans="1:14" ht="14.25">
      <c r="A12" s="64"/>
      <c r="B12" s="24"/>
      <c r="C12" s="24">
        <v>7</v>
      </c>
      <c r="D12" s="18" t="s">
        <v>190</v>
      </c>
      <c r="E12" s="63">
        <v>0</v>
      </c>
      <c r="F12" s="63">
        <v>0</v>
      </c>
      <c r="G12" s="63">
        <v>0</v>
      </c>
      <c r="H12" s="63">
        <v>0</v>
      </c>
      <c r="I12" s="63">
        <v>32.44</v>
      </c>
      <c r="J12" s="63">
        <v>0</v>
      </c>
      <c r="K12" s="69">
        <v>0</v>
      </c>
      <c r="L12" s="63">
        <f t="shared" si="0"/>
        <v>32.44</v>
      </c>
      <c r="M12" s="33">
        <v>7</v>
      </c>
      <c r="N12" s="71"/>
    </row>
    <row r="13" spans="1:14" ht="14.25">
      <c r="A13" s="64"/>
      <c r="B13" s="24"/>
      <c r="C13" s="24">
        <v>8</v>
      </c>
      <c r="D13" s="18" t="s">
        <v>135</v>
      </c>
      <c r="E13" s="63">
        <v>0</v>
      </c>
      <c r="F13" s="63">
        <v>0</v>
      </c>
      <c r="G13" s="63">
        <v>0</v>
      </c>
      <c r="H13" s="63">
        <v>0</v>
      </c>
      <c r="I13" s="63">
        <v>27.07</v>
      </c>
      <c r="J13" s="63">
        <v>0</v>
      </c>
      <c r="K13" s="69">
        <v>0</v>
      </c>
      <c r="L13" s="63">
        <f t="shared" si="0"/>
        <v>27.07</v>
      </c>
      <c r="M13" s="33">
        <v>8</v>
      </c>
      <c r="N13" s="71"/>
    </row>
    <row r="14" spans="1:14" ht="14.25">
      <c r="A14" s="64"/>
      <c r="B14" s="24"/>
      <c r="C14" s="24">
        <v>9</v>
      </c>
      <c r="D14" s="18" t="s">
        <v>44</v>
      </c>
      <c r="E14" s="63">
        <v>0</v>
      </c>
      <c r="F14" s="63">
        <v>0</v>
      </c>
      <c r="G14" s="63">
        <v>0</v>
      </c>
      <c r="H14" s="63">
        <v>2</v>
      </c>
      <c r="I14" s="63">
        <v>10.88</v>
      </c>
      <c r="J14" s="63">
        <v>0</v>
      </c>
      <c r="K14" s="69">
        <v>1</v>
      </c>
      <c r="L14" s="63">
        <f t="shared" si="0"/>
        <v>13.88</v>
      </c>
      <c r="M14" s="33">
        <v>9</v>
      </c>
      <c r="N14" s="71"/>
    </row>
    <row r="15" spans="1:14" ht="14.25">
      <c r="A15" s="64"/>
      <c r="B15" s="24"/>
      <c r="C15" s="24">
        <v>10</v>
      </c>
      <c r="D15" s="18" t="s">
        <v>53</v>
      </c>
      <c r="E15" s="63">
        <v>0</v>
      </c>
      <c r="F15" s="63">
        <v>0</v>
      </c>
      <c r="G15" s="63">
        <v>0</v>
      </c>
      <c r="H15" s="63">
        <v>0</v>
      </c>
      <c r="I15" s="63">
        <v>3.36</v>
      </c>
      <c r="J15" s="63">
        <v>0</v>
      </c>
      <c r="K15" s="69">
        <v>0</v>
      </c>
      <c r="L15" s="63">
        <f t="shared" si="0"/>
        <v>3.36</v>
      </c>
      <c r="M15" s="33">
        <v>10</v>
      </c>
      <c r="N15" s="71"/>
    </row>
    <row r="16" spans="1:14" ht="14.25">
      <c r="A16" s="64"/>
      <c r="B16" s="24"/>
      <c r="C16" s="24">
        <v>11</v>
      </c>
      <c r="D16" s="20" t="s">
        <v>62</v>
      </c>
      <c r="E16" s="63">
        <v>0</v>
      </c>
      <c r="F16" s="63">
        <v>0</v>
      </c>
      <c r="G16" s="63">
        <v>0</v>
      </c>
      <c r="H16" s="63">
        <v>0</v>
      </c>
      <c r="I16" s="63">
        <v>2.93</v>
      </c>
      <c r="J16" s="63">
        <v>0</v>
      </c>
      <c r="K16" s="69">
        <v>0</v>
      </c>
      <c r="L16" s="63">
        <f t="shared" si="0"/>
        <v>2.93</v>
      </c>
      <c r="M16" s="33">
        <v>11</v>
      </c>
      <c r="N16" s="71"/>
    </row>
    <row r="17" spans="1:14" ht="14.25">
      <c r="A17" s="64"/>
      <c r="B17" s="24"/>
      <c r="C17" s="24">
        <v>12</v>
      </c>
      <c r="D17" s="18" t="s">
        <v>74</v>
      </c>
      <c r="E17" s="63">
        <v>0</v>
      </c>
      <c r="F17" s="63">
        <v>0</v>
      </c>
      <c r="G17" s="63">
        <v>0</v>
      </c>
      <c r="H17" s="63">
        <v>0</v>
      </c>
      <c r="I17" s="63">
        <v>0.94</v>
      </c>
      <c r="J17" s="63">
        <v>0</v>
      </c>
      <c r="K17" s="69">
        <v>0</v>
      </c>
      <c r="L17" s="63">
        <f t="shared" si="0"/>
        <v>0.94</v>
      </c>
      <c r="M17" s="33">
        <v>12</v>
      </c>
      <c r="N17" s="71"/>
    </row>
    <row r="18" spans="1:14" ht="14.25">
      <c r="A18" s="64"/>
      <c r="B18" s="24"/>
      <c r="C18" s="24">
        <v>13</v>
      </c>
      <c r="D18" s="18" t="s">
        <v>80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9">
        <v>0</v>
      </c>
      <c r="L18" s="63">
        <f t="shared" si="0"/>
        <v>0</v>
      </c>
      <c r="M18" s="33">
        <v>13</v>
      </c>
      <c r="N18" s="71"/>
    </row>
    <row r="19" spans="1:14" ht="14.25">
      <c r="A19" s="64"/>
      <c r="B19" s="24"/>
      <c r="C19" s="24">
        <v>14</v>
      </c>
      <c r="D19" s="18" t="s">
        <v>64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9">
        <v>0</v>
      </c>
      <c r="L19" s="63">
        <f t="shared" si="0"/>
        <v>0</v>
      </c>
      <c r="M19" s="33">
        <v>14</v>
      </c>
      <c r="N19" s="71"/>
    </row>
    <row r="20" spans="1:14" ht="14.25">
      <c r="A20" s="64"/>
      <c r="B20" s="24"/>
      <c r="C20" s="24">
        <v>15</v>
      </c>
      <c r="D20" s="18" t="s">
        <v>146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9">
        <v>0</v>
      </c>
      <c r="L20" s="63">
        <f t="shared" si="0"/>
        <v>0</v>
      </c>
      <c r="M20" s="33">
        <v>15</v>
      </c>
      <c r="N20" s="71"/>
    </row>
    <row r="21" spans="1:14" ht="14.25">
      <c r="A21" s="64"/>
      <c r="B21" s="24"/>
      <c r="C21" s="24">
        <v>16</v>
      </c>
      <c r="D21" s="18" t="s">
        <v>61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9">
        <v>0</v>
      </c>
      <c r="L21" s="63">
        <f t="shared" si="0"/>
        <v>0</v>
      </c>
      <c r="M21" s="33">
        <v>16</v>
      </c>
      <c r="N21" s="71"/>
    </row>
    <row r="22" spans="1:14" ht="14.25">
      <c r="A22" s="64"/>
      <c r="B22" s="24"/>
      <c r="C22" s="24">
        <v>17</v>
      </c>
      <c r="D22" s="18" t="s">
        <v>47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9">
        <v>0</v>
      </c>
      <c r="L22" s="63">
        <f t="shared" si="0"/>
        <v>0</v>
      </c>
      <c r="M22" s="33">
        <v>17</v>
      </c>
      <c r="N22" s="71"/>
    </row>
    <row r="23" spans="1:14" ht="7.5" customHeight="1">
      <c r="A23" s="66"/>
      <c r="B23" s="66"/>
      <c r="C23" s="66"/>
      <c r="D23" s="67"/>
      <c r="E23" s="68"/>
      <c r="F23" s="68"/>
      <c r="G23" s="68"/>
      <c r="H23" s="68"/>
      <c r="I23" s="68"/>
      <c r="J23" s="68"/>
      <c r="K23" s="68"/>
      <c r="L23" s="68"/>
      <c r="M23" s="72"/>
      <c r="N23" s="73"/>
    </row>
    <row r="24" spans="1:13" ht="18.75" customHeight="1">
      <c r="A24" s="22" t="s">
        <v>81</v>
      </c>
      <c r="B24" s="22"/>
      <c r="C24" s="22"/>
      <c r="D24" s="22"/>
      <c r="M24" s="13"/>
    </row>
  </sheetData>
  <sheetProtection/>
  <mergeCells count="5">
    <mergeCell ref="A1:N1"/>
    <mergeCell ref="A24:D24"/>
    <mergeCell ref="A3:A22"/>
    <mergeCell ref="B3:B5"/>
    <mergeCell ref="B6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115" zoomScaleNormal="115" zoomScaleSheetLayoutView="115" workbookViewId="0" topLeftCell="B1">
      <selection activeCell="I5" sqref="I5"/>
    </sheetView>
  </sheetViews>
  <sheetFormatPr defaultColWidth="9.00390625" defaultRowHeight="14.25"/>
  <cols>
    <col min="1" max="1" width="6.00390625" style="0" customWidth="1"/>
    <col min="2" max="2" width="6.375" style="0" customWidth="1"/>
    <col min="3" max="3" width="4.875" style="0" customWidth="1"/>
    <col min="4" max="4" width="27.625" style="0" customWidth="1"/>
    <col min="5" max="5" width="7.375" style="0" customWidth="1"/>
    <col min="6" max="7" width="6.875" style="0" customWidth="1"/>
    <col min="8" max="8" width="7.125" style="0" customWidth="1"/>
    <col min="9" max="9" width="7.25390625" style="0" customWidth="1"/>
    <col min="13" max="13" width="5.25390625" style="0" customWidth="1"/>
    <col min="14" max="14" width="4.50390625" style="0" customWidth="1"/>
  </cols>
  <sheetData>
    <row r="1" spans="1:14" ht="25.5">
      <c r="A1" s="45" t="s">
        <v>191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7.5" customHeight="1">
      <c r="A2" s="46" t="s">
        <v>1</v>
      </c>
      <c r="B2" s="46" t="s">
        <v>2</v>
      </c>
      <c r="C2" s="46" t="s">
        <v>3</v>
      </c>
      <c r="D2" s="46" t="s">
        <v>4</v>
      </c>
      <c r="E2" s="47" t="s">
        <v>6</v>
      </c>
      <c r="F2" s="47" t="s">
        <v>7</v>
      </c>
      <c r="G2" s="47" t="s">
        <v>8</v>
      </c>
      <c r="H2" s="47" t="s">
        <v>9</v>
      </c>
      <c r="I2" s="47" t="s">
        <v>10</v>
      </c>
      <c r="J2" s="47" t="s">
        <v>192</v>
      </c>
      <c r="K2" s="47" t="s">
        <v>13</v>
      </c>
      <c r="L2" s="47" t="s">
        <v>14</v>
      </c>
      <c r="M2" s="47" t="s">
        <v>15</v>
      </c>
      <c r="N2" s="33" t="s">
        <v>16</v>
      </c>
    </row>
    <row r="3" spans="1:14" ht="14.25">
      <c r="A3" s="48" t="s">
        <v>193</v>
      </c>
      <c r="B3" s="49" t="s">
        <v>194</v>
      </c>
      <c r="C3" s="50">
        <v>1</v>
      </c>
      <c r="D3" s="51" t="s">
        <v>138</v>
      </c>
      <c r="E3" s="19">
        <v>0</v>
      </c>
      <c r="F3" s="19">
        <v>0</v>
      </c>
      <c r="G3" s="19">
        <v>4</v>
      </c>
      <c r="H3" s="19">
        <v>60</v>
      </c>
      <c r="I3" s="19">
        <v>0</v>
      </c>
      <c r="J3" s="19">
        <v>0</v>
      </c>
      <c r="K3" s="19">
        <v>0</v>
      </c>
      <c r="L3" s="57">
        <f>SUM(E3:H3)+SUM(J3:K3)-I3</f>
        <v>64</v>
      </c>
      <c r="M3" s="58">
        <v>1</v>
      </c>
      <c r="N3" s="21"/>
    </row>
    <row r="4" spans="1:14" ht="14.25">
      <c r="A4" s="52"/>
      <c r="B4" s="50"/>
      <c r="C4" s="50">
        <v>2</v>
      </c>
      <c r="D4" s="51" t="s">
        <v>131</v>
      </c>
      <c r="E4" s="19">
        <v>0</v>
      </c>
      <c r="F4" s="19">
        <v>0</v>
      </c>
      <c r="G4" s="19">
        <v>0.5</v>
      </c>
      <c r="H4" s="19">
        <v>30</v>
      </c>
      <c r="I4" s="19">
        <v>0</v>
      </c>
      <c r="J4" s="19">
        <v>0</v>
      </c>
      <c r="K4" s="19">
        <v>0</v>
      </c>
      <c r="L4" s="57">
        <f>SUM(E4:H4)+SUM(J4:K4)-I4</f>
        <v>30.5</v>
      </c>
      <c r="M4" s="58">
        <v>2</v>
      </c>
      <c r="N4" s="18"/>
    </row>
    <row r="5" spans="1:14" ht="14.25">
      <c r="A5" s="52"/>
      <c r="B5" s="50"/>
      <c r="C5" s="50">
        <v>3</v>
      </c>
      <c r="D5" s="51" t="s">
        <v>56</v>
      </c>
      <c r="E5" s="19">
        <v>0</v>
      </c>
      <c r="F5" s="19">
        <v>0</v>
      </c>
      <c r="G5" s="19">
        <v>0</v>
      </c>
      <c r="H5" s="19">
        <v>15.54</v>
      </c>
      <c r="I5" s="19">
        <v>0</v>
      </c>
      <c r="J5" s="19">
        <v>0</v>
      </c>
      <c r="K5" s="19">
        <v>0</v>
      </c>
      <c r="L5" s="57">
        <f>SUM(E5:H5)+SUM(J5:K5)-I5</f>
        <v>15.54</v>
      </c>
      <c r="M5" s="58">
        <v>3</v>
      </c>
      <c r="N5" s="18"/>
    </row>
    <row r="6" spans="1:14" ht="14.25">
      <c r="A6" s="52"/>
      <c r="B6" s="50"/>
      <c r="C6" s="50">
        <v>4</v>
      </c>
      <c r="D6" s="51" t="s">
        <v>54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13</v>
      </c>
      <c r="K6" s="19">
        <v>0</v>
      </c>
      <c r="L6" s="57">
        <f>SUM(E6:H6)+SUM(J6:K6)-I6</f>
        <v>13</v>
      </c>
      <c r="M6" s="58">
        <v>4</v>
      </c>
      <c r="N6" s="18"/>
    </row>
    <row r="7" spans="1:14" ht="14.25">
      <c r="A7" s="53"/>
      <c r="B7" s="50"/>
      <c r="C7" s="50">
        <v>5</v>
      </c>
      <c r="D7" s="51" t="s">
        <v>44</v>
      </c>
      <c r="E7" s="19">
        <v>0</v>
      </c>
      <c r="F7" s="19">
        <v>0</v>
      </c>
      <c r="G7" s="19">
        <v>2</v>
      </c>
      <c r="H7" s="19">
        <v>5.44</v>
      </c>
      <c r="I7" s="19">
        <v>0</v>
      </c>
      <c r="J7" s="19">
        <v>0</v>
      </c>
      <c r="K7" s="19">
        <v>0</v>
      </c>
      <c r="L7" s="57">
        <f>SUM(E7:H7)+SUM(J7:K7)-I7</f>
        <v>7.44</v>
      </c>
      <c r="M7" s="58">
        <v>5</v>
      </c>
      <c r="N7" s="18"/>
    </row>
    <row r="8" spans="1:18" ht="10.5" customHeight="1">
      <c r="A8" s="54"/>
      <c r="B8" s="54"/>
      <c r="C8" s="54"/>
      <c r="D8" s="55"/>
      <c r="E8" s="54"/>
      <c r="M8" s="1"/>
      <c r="O8" s="54"/>
      <c r="P8" s="59"/>
      <c r="Q8" s="54"/>
      <c r="R8" s="54"/>
    </row>
    <row r="9" spans="1:13" ht="19.5" customHeight="1">
      <c r="A9" s="56" t="s">
        <v>81</v>
      </c>
      <c r="B9" s="56"/>
      <c r="C9" s="56"/>
      <c r="D9" s="56"/>
      <c r="M9" s="1"/>
    </row>
  </sheetData>
  <sheetProtection/>
  <mergeCells count="4">
    <mergeCell ref="A1:N1"/>
    <mergeCell ref="A9:D9"/>
    <mergeCell ref="A3:A7"/>
    <mergeCell ref="B3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Normal="115" zoomScaleSheetLayoutView="100" workbookViewId="0" topLeftCell="A1">
      <pane ySplit="2" topLeftCell="A3" activePane="bottomLeft" state="frozen"/>
      <selection pane="bottomLeft" activeCell="F11" sqref="F11"/>
    </sheetView>
  </sheetViews>
  <sheetFormatPr defaultColWidth="9.00390625" defaultRowHeight="14.25"/>
  <cols>
    <col min="1" max="1" width="4.625" style="29" customWidth="1"/>
    <col min="2" max="2" width="5.625" style="29" customWidth="1"/>
    <col min="3" max="3" width="5.00390625" style="30" bestFit="1" customWidth="1"/>
    <col min="4" max="4" width="29.50390625" style="30" customWidth="1"/>
    <col min="5" max="5" width="6.625" style="30" customWidth="1"/>
    <col min="6" max="6" width="7.00390625" style="30" customWidth="1"/>
    <col min="7" max="7" width="6.875" style="30" customWidth="1"/>
    <col min="8" max="9" width="7.00390625" style="31" customWidth="1"/>
    <col min="10" max="10" width="7.125" style="30" customWidth="1"/>
    <col min="11" max="11" width="6.875" style="31" customWidth="1"/>
    <col min="12" max="12" width="7.375" style="30" customWidth="1"/>
    <col min="13" max="13" width="8.00390625" style="31" customWidth="1"/>
    <col min="14" max="14" width="5.00390625" style="30" bestFit="1" customWidth="1"/>
    <col min="15" max="15" width="5.00390625" style="29" bestFit="1" customWidth="1"/>
    <col min="16" max="16384" width="9.00390625" style="29" customWidth="1"/>
  </cols>
  <sheetData>
    <row r="1" spans="1:15" ht="24.75" customHeight="1">
      <c r="A1" s="32" t="s">
        <v>195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0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13</v>
      </c>
      <c r="M2" s="42" t="s">
        <v>14</v>
      </c>
      <c r="N2" s="33" t="s">
        <v>15</v>
      </c>
      <c r="O2" s="33" t="s">
        <v>16</v>
      </c>
    </row>
    <row r="3" spans="1:15" ht="15" customHeight="1">
      <c r="A3" s="34" t="s">
        <v>196</v>
      </c>
      <c r="B3" s="35" t="s">
        <v>197</v>
      </c>
      <c r="C3" s="24">
        <v>1</v>
      </c>
      <c r="D3" s="20" t="s">
        <v>198</v>
      </c>
      <c r="E3" s="36">
        <v>40</v>
      </c>
      <c r="F3" s="36">
        <v>2</v>
      </c>
      <c r="G3" s="36">
        <v>0</v>
      </c>
      <c r="H3" s="36">
        <v>1</v>
      </c>
      <c r="I3" s="36">
        <v>27.92</v>
      </c>
      <c r="J3" s="36">
        <v>0</v>
      </c>
      <c r="K3" s="36">
        <v>19.2</v>
      </c>
      <c r="L3" s="36">
        <v>0</v>
      </c>
      <c r="M3" s="43">
        <f aca="true" t="shared" si="0" ref="M3:M17">SUM(E3:I3)+SUM(K3:L3)-J3</f>
        <v>90.12</v>
      </c>
      <c r="N3" s="33">
        <v>1</v>
      </c>
      <c r="O3" s="33"/>
    </row>
    <row r="4" spans="1:15" ht="15" customHeight="1">
      <c r="A4" s="37"/>
      <c r="B4" s="38"/>
      <c r="C4" s="24">
        <v>2</v>
      </c>
      <c r="D4" s="20" t="s">
        <v>20</v>
      </c>
      <c r="E4" s="36">
        <v>0</v>
      </c>
      <c r="F4" s="36">
        <v>0</v>
      </c>
      <c r="G4" s="36">
        <v>0</v>
      </c>
      <c r="H4" s="36">
        <v>2</v>
      </c>
      <c r="I4" s="36">
        <v>60</v>
      </c>
      <c r="J4" s="36">
        <v>0</v>
      </c>
      <c r="K4" s="36">
        <v>19.47</v>
      </c>
      <c r="L4" s="36">
        <v>0</v>
      </c>
      <c r="M4" s="43">
        <f t="shared" si="0"/>
        <v>81.47</v>
      </c>
      <c r="N4" s="33">
        <v>2</v>
      </c>
      <c r="O4" s="33"/>
    </row>
    <row r="5" spans="1:15" ht="15" customHeight="1">
      <c r="A5" s="37"/>
      <c r="B5" s="38"/>
      <c r="C5" s="24">
        <v>3</v>
      </c>
      <c r="D5" s="20" t="s">
        <v>199</v>
      </c>
      <c r="E5" s="36">
        <v>40</v>
      </c>
      <c r="F5" s="36">
        <v>2</v>
      </c>
      <c r="G5" s="36">
        <v>0</v>
      </c>
      <c r="H5" s="36">
        <v>1</v>
      </c>
      <c r="I5" s="36">
        <v>17.16</v>
      </c>
      <c r="J5" s="36">
        <v>0</v>
      </c>
      <c r="K5" s="36">
        <v>19.7</v>
      </c>
      <c r="L5" s="36">
        <v>0</v>
      </c>
      <c r="M5" s="43">
        <f t="shared" si="0"/>
        <v>79.86</v>
      </c>
      <c r="N5" s="33">
        <v>3</v>
      </c>
      <c r="O5" s="33"/>
    </row>
    <row r="6" spans="1:15" ht="15" customHeight="1">
      <c r="A6" s="37"/>
      <c r="B6" s="38"/>
      <c r="C6" s="24">
        <v>4</v>
      </c>
      <c r="D6" s="20" t="s">
        <v>200</v>
      </c>
      <c r="E6" s="36">
        <v>40</v>
      </c>
      <c r="F6" s="36">
        <v>1</v>
      </c>
      <c r="G6" s="36">
        <v>0</v>
      </c>
      <c r="H6" s="36">
        <v>1</v>
      </c>
      <c r="I6" s="36">
        <v>17.69</v>
      </c>
      <c r="J6" s="36">
        <v>0</v>
      </c>
      <c r="K6" s="36">
        <v>20</v>
      </c>
      <c r="L6" s="36">
        <v>0</v>
      </c>
      <c r="M6" s="43">
        <f t="shared" si="0"/>
        <v>79.69</v>
      </c>
      <c r="N6" s="33">
        <v>4</v>
      </c>
      <c r="O6" s="33"/>
    </row>
    <row r="7" spans="1:15" ht="15" customHeight="1">
      <c r="A7" s="37"/>
      <c r="B7" s="38"/>
      <c r="C7" s="24">
        <v>5</v>
      </c>
      <c r="D7" s="20" t="s">
        <v>131</v>
      </c>
      <c r="E7" s="36">
        <v>0</v>
      </c>
      <c r="F7" s="36">
        <v>1.5</v>
      </c>
      <c r="G7" s="36">
        <v>0</v>
      </c>
      <c r="H7" s="36">
        <v>0.5</v>
      </c>
      <c r="I7" s="36">
        <v>56.83</v>
      </c>
      <c r="J7" s="36">
        <v>0</v>
      </c>
      <c r="K7" s="36">
        <v>20</v>
      </c>
      <c r="L7" s="36">
        <v>0</v>
      </c>
      <c r="M7" s="43">
        <f t="shared" si="0"/>
        <v>78.83</v>
      </c>
      <c r="N7" s="33">
        <v>5</v>
      </c>
      <c r="O7" s="33"/>
    </row>
    <row r="8" spans="1:15" ht="15" customHeight="1">
      <c r="A8" s="37"/>
      <c r="B8" s="38"/>
      <c r="C8" s="24">
        <v>6</v>
      </c>
      <c r="D8" s="20" t="s">
        <v>201</v>
      </c>
      <c r="E8" s="36">
        <v>20</v>
      </c>
      <c r="F8" s="36">
        <v>0.5</v>
      </c>
      <c r="G8" s="36">
        <v>0</v>
      </c>
      <c r="H8" s="36">
        <v>1</v>
      </c>
      <c r="I8" s="36">
        <v>32.74</v>
      </c>
      <c r="J8" s="36">
        <v>0</v>
      </c>
      <c r="K8" s="36">
        <v>20</v>
      </c>
      <c r="L8" s="36">
        <v>0</v>
      </c>
      <c r="M8" s="43">
        <f t="shared" si="0"/>
        <v>74.24000000000001</v>
      </c>
      <c r="N8" s="33">
        <v>6</v>
      </c>
      <c r="O8" s="33"/>
    </row>
    <row r="9" spans="1:15" ht="15" customHeight="1">
      <c r="A9" s="37"/>
      <c r="B9" s="38"/>
      <c r="C9" s="24">
        <v>7</v>
      </c>
      <c r="D9" s="20" t="s">
        <v>202</v>
      </c>
      <c r="E9" s="36">
        <v>20</v>
      </c>
      <c r="F9" s="36">
        <v>1.5</v>
      </c>
      <c r="G9" s="36">
        <v>0</v>
      </c>
      <c r="H9" s="36">
        <v>1</v>
      </c>
      <c r="I9" s="36">
        <v>30.59</v>
      </c>
      <c r="J9" s="36">
        <v>0</v>
      </c>
      <c r="K9" s="36">
        <v>20</v>
      </c>
      <c r="L9" s="36">
        <v>0</v>
      </c>
      <c r="M9" s="43">
        <f t="shared" si="0"/>
        <v>73.09</v>
      </c>
      <c r="N9" s="33">
        <v>7</v>
      </c>
      <c r="O9" s="33"/>
    </row>
    <row r="10" spans="1:15" ht="15" customHeight="1">
      <c r="A10" s="37"/>
      <c r="B10" s="38"/>
      <c r="C10" s="24">
        <v>8</v>
      </c>
      <c r="D10" s="20" t="s">
        <v>203</v>
      </c>
      <c r="E10" s="36">
        <v>0</v>
      </c>
      <c r="F10" s="36">
        <v>2</v>
      </c>
      <c r="G10" s="36">
        <v>0</v>
      </c>
      <c r="H10" s="36">
        <v>1</v>
      </c>
      <c r="I10" s="36">
        <v>31.18</v>
      </c>
      <c r="J10" s="36">
        <v>0</v>
      </c>
      <c r="K10" s="36">
        <v>18.35</v>
      </c>
      <c r="L10" s="36">
        <v>0</v>
      </c>
      <c r="M10" s="43">
        <f t="shared" si="0"/>
        <v>52.53</v>
      </c>
      <c r="N10" s="33">
        <v>8</v>
      </c>
      <c r="O10" s="33"/>
    </row>
    <row r="11" spans="1:15" ht="15" customHeight="1">
      <c r="A11" s="37"/>
      <c r="B11" s="38"/>
      <c r="C11" s="24">
        <v>9</v>
      </c>
      <c r="D11" s="20" t="s">
        <v>204</v>
      </c>
      <c r="E11" s="36">
        <v>0</v>
      </c>
      <c r="F11" s="36">
        <v>0.5</v>
      </c>
      <c r="G11" s="36">
        <v>0</v>
      </c>
      <c r="H11" s="36">
        <v>0</v>
      </c>
      <c r="I11" s="36">
        <v>31.46</v>
      </c>
      <c r="J11" s="36">
        <v>0</v>
      </c>
      <c r="K11" s="36">
        <v>20</v>
      </c>
      <c r="L11" s="36">
        <v>0</v>
      </c>
      <c r="M11" s="43">
        <f t="shared" si="0"/>
        <v>51.96</v>
      </c>
      <c r="N11" s="33">
        <v>9</v>
      </c>
      <c r="O11" s="33"/>
    </row>
    <row r="12" spans="1:15" ht="15" customHeight="1">
      <c r="A12" s="37"/>
      <c r="B12" s="38"/>
      <c r="C12" s="24">
        <v>10</v>
      </c>
      <c r="D12" s="20" t="s">
        <v>205</v>
      </c>
      <c r="E12" s="36">
        <v>20</v>
      </c>
      <c r="F12" s="36">
        <v>0</v>
      </c>
      <c r="G12" s="36">
        <v>0</v>
      </c>
      <c r="H12" s="36">
        <v>1</v>
      </c>
      <c r="I12" s="36">
        <v>7.43</v>
      </c>
      <c r="J12" s="36">
        <v>0</v>
      </c>
      <c r="K12" s="36">
        <v>20</v>
      </c>
      <c r="L12" s="36">
        <v>0</v>
      </c>
      <c r="M12" s="43">
        <f t="shared" si="0"/>
        <v>48.43</v>
      </c>
      <c r="N12" s="15"/>
      <c r="O12" s="44"/>
    </row>
    <row r="13" spans="1:15" ht="15" customHeight="1">
      <c r="A13" s="37"/>
      <c r="B13" s="38"/>
      <c r="C13" s="24">
        <v>11</v>
      </c>
      <c r="D13" s="20" t="s">
        <v>206</v>
      </c>
      <c r="E13" s="36">
        <v>0</v>
      </c>
      <c r="F13" s="36">
        <v>4</v>
      </c>
      <c r="G13" s="36">
        <v>0</v>
      </c>
      <c r="H13" s="36">
        <v>2</v>
      </c>
      <c r="I13" s="36">
        <v>22.13</v>
      </c>
      <c r="J13" s="36">
        <v>0</v>
      </c>
      <c r="K13" s="36">
        <v>20</v>
      </c>
      <c r="L13" s="36">
        <v>0</v>
      </c>
      <c r="M13" s="43">
        <f t="shared" si="0"/>
        <v>48.129999999999995</v>
      </c>
      <c r="N13" s="15"/>
      <c r="O13" s="44"/>
    </row>
    <row r="14" spans="1:15" ht="15" customHeight="1">
      <c r="A14" s="37"/>
      <c r="B14" s="38"/>
      <c r="C14" s="24">
        <v>12</v>
      </c>
      <c r="D14" s="20" t="s">
        <v>207</v>
      </c>
      <c r="E14" s="36">
        <v>20</v>
      </c>
      <c r="F14" s="36">
        <v>0</v>
      </c>
      <c r="G14" s="36">
        <v>0</v>
      </c>
      <c r="H14" s="36">
        <v>0</v>
      </c>
      <c r="I14" s="36">
        <v>1.69</v>
      </c>
      <c r="J14" s="36">
        <v>0</v>
      </c>
      <c r="K14" s="36">
        <v>20</v>
      </c>
      <c r="L14" s="36">
        <v>0</v>
      </c>
      <c r="M14" s="43">
        <f t="shared" si="0"/>
        <v>41.69</v>
      </c>
      <c r="N14" s="15"/>
      <c r="O14" s="44"/>
    </row>
    <row r="15" spans="1:15" ht="15" customHeight="1">
      <c r="A15" s="37"/>
      <c r="B15" s="38"/>
      <c r="C15" s="24">
        <v>13</v>
      </c>
      <c r="D15" s="20" t="s">
        <v>120</v>
      </c>
      <c r="E15" s="36">
        <v>0</v>
      </c>
      <c r="F15" s="36">
        <v>1</v>
      </c>
      <c r="G15" s="36">
        <v>0</v>
      </c>
      <c r="H15" s="36">
        <v>2</v>
      </c>
      <c r="I15" s="36">
        <v>10.13</v>
      </c>
      <c r="J15" s="36">
        <v>0</v>
      </c>
      <c r="K15" s="36">
        <v>20</v>
      </c>
      <c r="L15" s="36">
        <v>0</v>
      </c>
      <c r="M15" s="43">
        <f t="shared" si="0"/>
        <v>33.13</v>
      </c>
      <c r="N15" s="15"/>
      <c r="O15" s="44"/>
    </row>
    <row r="16" spans="1:15" ht="15" customHeight="1">
      <c r="A16" s="37"/>
      <c r="B16" s="38"/>
      <c r="C16" s="24">
        <v>14</v>
      </c>
      <c r="D16" s="20" t="s">
        <v>117</v>
      </c>
      <c r="E16" s="36">
        <v>0</v>
      </c>
      <c r="F16" s="36">
        <v>2</v>
      </c>
      <c r="G16" s="36">
        <v>0</v>
      </c>
      <c r="H16" s="36">
        <v>1</v>
      </c>
      <c r="I16" s="36">
        <v>7.12</v>
      </c>
      <c r="J16" s="36">
        <v>0</v>
      </c>
      <c r="K16" s="36">
        <v>20</v>
      </c>
      <c r="L16" s="36">
        <v>0</v>
      </c>
      <c r="M16" s="43">
        <f t="shared" si="0"/>
        <v>30.12</v>
      </c>
      <c r="N16" s="15"/>
      <c r="O16" s="44"/>
    </row>
    <row r="17" spans="1:15" ht="15" customHeight="1">
      <c r="A17" s="37"/>
      <c r="B17" s="39"/>
      <c r="C17" s="24">
        <v>15</v>
      </c>
      <c r="D17" s="20" t="s">
        <v>208</v>
      </c>
      <c r="E17" s="36">
        <v>0</v>
      </c>
      <c r="F17" s="36">
        <v>2</v>
      </c>
      <c r="G17" s="36">
        <v>0</v>
      </c>
      <c r="H17" s="36">
        <v>0.5</v>
      </c>
      <c r="I17" s="36">
        <v>4.21</v>
      </c>
      <c r="J17" s="36">
        <v>0</v>
      </c>
      <c r="K17" s="36">
        <v>19.8</v>
      </c>
      <c r="L17" s="36">
        <v>0</v>
      </c>
      <c r="M17" s="43">
        <f t="shared" si="0"/>
        <v>26.51</v>
      </c>
      <c r="N17" s="15"/>
      <c r="O17" s="44"/>
    </row>
    <row r="18" spans="1:15" ht="15" customHeight="1">
      <c r="A18" s="37"/>
      <c r="B18" s="17" t="s">
        <v>209</v>
      </c>
      <c r="C18" s="24">
        <v>1</v>
      </c>
      <c r="D18" s="20" t="s">
        <v>210</v>
      </c>
      <c r="E18" s="36">
        <v>0</v>
      </c>
      <c r="F18" s="36">
        <v>0</v>
      </c>
      <c r="G18" s="36">
        <v>0</v>
      </c>
      <c r="H18" s="36">
        <v>1</v>
      </c>
      <c r="I18" s="36">
        <v>60</v>
      </c>
      <c r="J18" s="36">
        <v>0</v>
      </c>
      <c r="K18" s="36">
        <v>19.52</v>
      </c>
      <c r="L18" s="36">
        <v>0</v>
      </c>
      <c r="M18" s="43">
        <f aca="true" t="shared" si="1" ref="M18:M57">SUM(E18:I18)+SUM(K18:L18)-J18</f>
        <v>80.52</v>
      </c>
      <c r="N18" s="15">
        <v>1</v>
      </c>
      <c r="O18" s="44"/>
    </row>
    <row r="19" spans="1:15" ht="15" customHeight="1">
      <c r="A19" s="37"/>
      <c r="B19" s="24"/>
      <c r="C19" s="24">
        <v>2</v>
      </c>
      <c r="D19" s="20" t="s">
        <v>28</v>
      </c>
      <c r="E19" s="36">
        <v>0</v>
      </c>
      <c r="F19" s="36">
        <v>0</v>
      </c>
      <c r="G19" s="36">
        <v>0</v>
      </c>
      <c r="H19" s="36">
        <v>0</v>
      </c>
      <c r="I19" s="36">
        <v>59.66</v>
      </c>
      <c r="J19" s="36">
        <v>0</v>
      </c>
      <c r="K19" s="36">
        <v>20</v>
      </c>
      <c r="L19" s="36">
        <v>0</v>
      </c>
      <c r="M19" s="43">
        <f t="shared" si="1"/>
        <v>79.66</v>
      </c>
      <c r="N19" s="15">
        <v>2</v>
      </c>
      <c r="O19" s="44"/>
    </row>
    <row r="20" spans="1:15" ht="15" customHeight="1">
      <c r="A20" s="37"/>
      <c r="B20" s="24"/>
      <c r="C20" s="24">
        <v>3</v>
      </c>
      <c r="D20" s="20" t="s">
        <v>36</v>
      </c>
      <c r="E20" s="36">
        <v>0</v>
      </c>
      <c r="F20" s="36">
        <v>0</v>
      </c>
      <c r="G20" s="36">
        <v>0</v>
      </c>
      <c r="H20" s="36">
        <v>1</v>
      </c>
      <c r="I20" s="36">
        <v>53.67</v>
      </c>
      <c r="J20" s="36">
        <v>0</v>
      </c>
      <c r="K20" s="36">
        <v>20</v>
      </c>
      <c r="L20" s="36">
        <v>0</v>
      </c>
      <c r="M20" s="43">
        <f t="shared" si="1"/>
        <v>74.67</v>
      </c>
      <c r="N20" s="15">
        <v>3</v>
      </c>
      <c r="O20" s="44"/>
    </row>
    <row r="21" spans="1:15" ht="15" customHeight="1">
      <c r="A21" s="37"/>
      <c r="B21" s="24"/>
      <c r="C21" s="24">
        <v>4</v>
      </c>
      <c r="D21" s="20" t="s">
        <v>211</v>
      </c>
      <c r="E21" s="36">
        <v>40</v>
      </c>
      <c r="F21" s="36">
        <v>0</v>
      </c>
      <c r="G21" s="36">
        <v>0</v>
      </c>
      <c r="H21" s="36">
        <v>0</v>
      </c>
      <c r="I21" s="36">
        <v>11.54</v>
      </c>
      <c r="J21" s="36">
        <v>0</v>
      </c>
      <c r="K21" s="36">
        <v>20</v>
      </c>
      <c r="L21" s="36">
        <v>0</v>
      </c>
      <c r="M21" s="43">
        <f t="shared" si="1"/>
        <v>71.53999999999999</v>
      </c>
      <c r="N21" s="15">
        <v>4</v>
      </c>
      <c r="O21" s="44"/>
    </row>
    <row r="22" spans="1:15" ht="15" customHeight="1">
      <c r="A22" s="37"/>
      <c r="B22" s="24"/>
      <c r="C22" s="24">
        <v>5</v>
      </c>
      <c r="D22" s="20" t="s">
        <v>212</v>
      </c>
      <c r="E22" s="36">
        <v>0</v>
      </c>
      <c r="F22" s="36">
        <v>0</v>
      </c>
      <c r="G22" s="36">
        <v>0</v>
      </c>
      <c r="H22" s="36">
        <v>1</v>
      </c>
      <c r="I22" s="36">
        <v>49.47</v>
      </c>
      <c r="J22" s="36">
        <v>0</v>
      </c>
      <c r="K22" s="36">
        <v>18.52</v>
      </c>
      <c r="L22" s="36">
        <v>0</v>
      </c>
      <c r="M22" s="43">
        <f t="shared" si="1"/>
        <v>68.99</v>
      </c>
      <c r="N22" s="15">
        <v>5</v>
      </c>
      <c r="O22" s="44"/>
    </row>
    <row r="23" spans="1:15" ht="15" customHeight="1">
      <c r="A23" s="37"/>
      <c r="B23" s="24"/>
      <c r="C23" s="24">
        <v>6</v>
      </c>
      <c r="D23" s="20" t="s">
        <v>144</v>
      </c>
      <c r="E23" s="36">
        <v>0</v>
      </c>
      <c r="F23" s="36">
        <v>0</v>
      </c>
      <c r="G23" s="36">
        <v>0</v>
      </c>
      <c r="H23" s="36">
        <v>0</v>
      </c>
      <c r="I23" s="36">
        <v>46.62</v>
      </c>
      <c r="J23" s="36">
        <v>0</v>
      </c>
      <c r="K23" s="36">
        <v>19.03</v>
      </c>
      <c r="L23" s="36">
        <v>0</v>
      </c>
      <c r="M23" s="43">
        <f t="shared" si="1"/>
        <v>65.65</v>
      </c>
      <c r="N23" s="15">
        <v>6</v>
      </c>
      <c r="O23" s="44"/>
    </row>
    <row r="24" spans="1:15" ht="15" customHeight="1">
      <c r="A24" s="37"/>
      <c r="B24" s="24"/>
      <c r="C24" s="24">
        <v>7</v>
      </c>
      <c r="D24" s="20" t="s">
        <v>213</v>
      </c>
      <c r="E24" s="36">
        <v>20</v>
      </c>
      <c r="F24" s="36">
        <v>0.5</v>
      </c>
      <c r="G24" s="36">
        <v>0</v>
      </c>
      <c r="H24" s="36">
        <v>2</v>
      </c>
      <c r="I24" s="36">
        <v>20.37</v>
      </c>
      <c r="J24" s="36">
        <v>0</v>
      </c>
      <c r="K24" s="36">
        <v>20</v>
      </c>
      <c r="L24" s="36">
        <v>0</v>
      </c>
      <c r="M24" s="43">
        <f t="shared" si="1"/>
        <v>62.870000000000005</v>
      </c>
      <c r="N24" s="15">
        <v>7</v>
      </c>
      <c r="O24" s="44"/>
    </row>
    <row r="25" spans="1:15" ht="15" customHeight="1">
      <c r="A25" s="37"/>
      <c r="B25" s="24"/>
      <c r="C25" s="24">
        <v>8</v>
      </c>
      <c r="D25" s="20" t="s">
        <v>31</v>
      </c>
      <c r="E25" s="36">
        <v>0</v>
      </c>
      <c r="F25" s="36">
        <v>0</v>
      </c>
      <c r="G25" s="36">
        <v>0</v>
      </c>
      <c r="H25" s="36">
        <v>1</v>
      </c>
      <c r="I25" s="36">
        <v>31.88</v>
      </c>
      <c r="J25" s="36">
        <v>0</v>
      </c>
      <c r="K25" s="36">
        <v>20</v>
      </c>
      <c r="L25" s="36">
        <v>0</v>
      </c>
      <c r="M25" s="43">
        <f t="shared" si="1"/>
        <v>52.879999999999995</v>
      </c>
      <c r="N25" s="15">
        <v>8</v>
      </c>
      <c r="O25" s="44"/>
    </row>
    <row r="26" spans="1:15" ht="15" customHeight="1">
      <c r="A26" s="37"/>
      <c r="B26" s="24"/>
      <c r="C26" s="24">
        <v>9</v>
      </c>
      <c r="D26" s="20" t="s">
        <v>214</v>
      </c>
      <c r="E26" s="36">
        <v>0</v>
      </c>
      <c r="F26" s="36">
        <v>0</v>
      </c>
      <c r="G26" s="36">
        <v>0</v>
      </c>
      <c r="H26" s="36">
        <v>0</v>
      </c>
      <c r="I26" s="36">
        <v>31.77</v>
      </c>
      <c r="J26" s="36">
        <v>0</v>
      </c>
      <c r="K26" s="36">
        <v>20</v>
      </c>
      <c r="L26" s="36">
        <v>0</v>
      </c>
      <c r="M26" s="43">
        <f t="shared" si="1"/>
        <v>51.769999999999996</v>
      </c>
      <c r="N26" s="15">
        <v>9</v>
      </c>
      <c r="O26" s="44"/>
    </row>
    <row r="27" spans="1:15" ht="15" customHeight="1">
      <c r="A27" s="37"/>
      <c r="B27" s="24"/>
      <c r="C27" s="24">
        <v>10</v>
      </c>
      <c r="D27" s="20" t="s">
        <v>38</v>
      </c>
      <c r="E27" s="36">
        <v>0</v>
      </c>
      <c r="F27" s="36">
        <v>0</v>
      </c>
      <c r="G27" s="36">
        <v>0</v>
      </c>
      <c r="H27" s="36">
        <v>0</v>
      </c>
      <c r="I27" s="36">
        <v>27.28</v>
      </c>
      <c r="J27" s="36">
        <v>0</v>
      </c>
      <c r="K27" s="36">
        <v>19.63</v>
      </c>
      <c r="L27" s="36">
        <v>0</v>
      </c>
      <c r="M27" s="43">
        <f t="shared" si="1"/>
        <v>46.91</v>
      </c>
      <c r="N27" s="15">
        <v>10</v>
      </c>
      <c r="O27" s="44"/>
    </row>
    <row r="28" spans="1:15" ht="15" customHeight="1">
      <c r="A28" s="37"/>
      <c r="B28" s="24"/>
      <c r="C28" s="24">
        <v>11</v>
      </c>
      <c r="D28" s="20" t="s">
        <v>43</v>
      </c>
      <c r="E28" s="36">
        <v>0</v>
      </c>
      <c r="F28" s="36">
        <v>0</v>
      </c>
      <c r="G28" s="36">
        <v>0</v>
      </c>
      <c r="H28" s="36">
        <v>1</v>
      </c>
      <c r="I28" s="36">
        <v>25.8</v>
      </c>
      <c r="J28" s="36">
        <v>0</v>
      </c>
      <c r="K28" s="36">
        <v>20</v>
      </c>
      <c r="L28" s="36">
        <v>0</v>
      </c>
      <c r="M28" s="43">
        <f t="shared" si="1"/>
        <v>46.8</v>
      </c>
      <c r="N28" s="15">
        <v>11</v>
      </c>
      <c r="O28" s="44"/>
    </row>
    <row r="29" spans="1:15" ht="15" customHeight="1">
      <c r="A29" s="37"/>
      <c r="B29" s="24"/>
      <c r="C29" s="24">
        <v>12</v>
      </c>
      <c r="D29" s="20" t="s">
        <v>24</v>
      </c>
      <c r="E29" s="36">
        <v>0</v>
      </c>
      <c r="F29" s="36">
        <v>0</v>
      </c>
      <c r="G29" s="36">
        <v>0</v>
      </c>
      <c r="H29" s="36">
        <v>1</v>
      </c>
      <c r="I29" s="36">
        <v>23.72</v>
      </c>
      <c r="J29" s="36">
        <v>0</v>
      </c>
      <c r="K29" s="36">
        <v>19.77</v>
      </c>
      <c r="L29" s="36">
        <v>0</v>
      </c>
      <c r="M29" s="43">
        <f t="shared" si="1"/>
        <v>44.489999999999995</v>
      </c>
      <c r="N29" s="15">
        <v>12</v>
      </c>
      <c r="O29" s="44"/>
    </row>
    <row r="30" spans="1:15" ht="15" customHeight="1">
      <c r="A30" s="37"/>
      <c r="B30" s="24"/>
      <c r="C30" s="24">
        <v>13</v>
      </c>
      <c r="D30" s="20" t="s">
        <v>215</v>
      </c>
      <c r="E30" s="36">
        <v>20</v>
      </c>
      <c r="F30" s="36">
        <v>0</v>
      </c>
      <c r="G30" s="36">
        <v>0</v>
      </c>
      <c r="H30" s="36">
        <v>0.5</v>
      </c>
      <c r="I30" s="36">
        <v>3.13</v>
      </c>
      <c r="J30" s="36">
        <v>0</v>
      </c>
      <c r="K30" s="36">
        <v>20</v>
      </c>
      <c r="L30" s="36">
        <v>0</v>
      </c>
      <c r="M30" s="43">
        <f t="shared" si="1"/>
        <v>43.629999999999995</v>
      </c>
      <c r="N30" s="15">
        <v>13</v>
      </c>
      <c r="O30" s="44"/>
    </row>
    <row r="31" spans="1:15" ht="15" customHeight="1">
      <c r="A31" s="37"/>
      <c r="B31" s="24"/>
      <c r="C31" s="24">
        <v>14</v>
      </c>
      <c r="D31" s="20" t="s">
        <v>88</v>
      </c>
      <c r="E31" s="36">
        <v>0</v>
      </c>
      <c r="F31" s="36">
        <v>0</v>
      </c>
      <c r="G31" s="36">
        <v>0</v>
      </c>
      <c r="H31" s="36">
        <v>1</v>
      </c>
      <c r="I31" s="36">
        <v>23.32</v>
      </c>
      <c r="J31" s="36">
        <v>0</v>
      </c>
      <c r="K31" s="36">
        <v>18.88</v>
      </c>
      <c r="L31" s="36">
        <v>0</v>
      </c>
      <c r="M31" s="43">
        <f t="shared" si="1"/>
        <v>43.2</v>
      </c>
      <c r="N31" s="15">
        <v>14</v>
      </c>
      <c r="O31" s="44"/>
    </row>
    <row r="32" spans="1:15" ht="15" customHeight="1">
      <c r="A32" s="37"/>
      <c r="B32" s="24"/>
      <c r="C32" s="24">
        <v>15</v>
      </c>
      <c r="D32" s="20" t="s">
        <v>216</v>
      </c>
      <c r="E32" s="36">
        <v>0</v>
      </c>
      <c r="F32" s="36">
        <v>0</v>
      </c>
      <c r="G32" s="36">
        <v>0</v>
      </c>
      <c r="H32" s="36">
        <v>0</v>
      </c>
      <c r="I32" s="36">
        <v>21.95</v>
      </c>
      <c r="J32" s="36">
        <v>0</v>
      </c>
      <c r="K32" s="36">
        <v>19.8</v>
      </c>
      <c r="L32" s="36">
        <v>0</v>
      </c>
      <c r="M32" s="43">
        <f t="shared" si="1"/>
        <v>41.75</v>
      </c>
      <c r="N32" s="15">
        <v>15</v>
      </c>
      <c r="O32" s="33"/>
    </row>
    <row r="33" spans="1:15" ht="15" customHeight="1">
      <c r="A33" s="37"/>
      <c r="B33" s="24"/>
      <c r="C33" s="24">
        <v>16</v>
      </c>
      <c r="D33" s="20" t="s">
        <v>217</v>
      </c>
      <c r="E33" s="36">
        <v>20</v>
      </c>
      <c r="F33" s="36">
        <v>0</v>
      </c>
      <c r="G33" s="36">
        <v>0</v>
      </c>
      <c r="H33" s="36">
        <v>0</v>
      </c>
      <c r="I33" s="36">
        <v>0.34</v>
      </c>
      <c r="J33" s="36">
        <v>0</v>
      </c>
      <c r="K33" s="36">
        <v>20</v>
      </c>
      <c r="L33" s="36">
        <v>0</v>
      </c>
      <c r="M33" s="43">
        <f t="shared" si="1"/>
        <v>40.34</v>
      </c>
      <c r="N33" s="15">
        <v>16</v>
      </c>
      <c r="O33" s="33"/>
    </row>
    <row r="34" spans="1:15" ht="15" customHeight="1">
      <c r="A34" s="37"/>
      <c r="B34" s="24"/>
      <c r="C34" s="24">
        <v>17</v>
      </c>
      <c r="D34" s="20" t="s">
        <v>218</v>
      </c>
      <c r="E34" s="36">
        <v>0</v>
      </c>
      <c r="F34" s="36">
        <v>0</v>
      </c>
      <c r="G34" s="36">
        <v>0</v>
      </c>
      <c r="H34" s="36">
        <v>0</v>
      </c>
      <c r="I34" s="36">
        <v>18.52</v>
      </c>
      <c r="J34" s="36">
        <v>0</v>
      </c>
      <c r="K34" s="36">
        <v>19.2</v>
      </c>
      <c r="L34" s="36">
        <v>0</v>
      </c>
      <c r="M34" s="43">
        <f t="shared" si="1"/>
        <v>37.72</v>
      </c>
      <c r="N34" s="15">
        <v>17</v>
      </c>
      <c r="O34" s="33"/>
    </row>
    <row r="35" spans="1:15" ht="15" customHeight="1">
      <c r="A35" s="37"/>
      <c r="B35" s="24"/>
      <c r="C35" s="24">
        <v>18</v>
      </c>
      <c r="D35" s="20" t="s">
        <v>49</v>
      </c>
      <c r="E35" s="36">
        <v>0</v>
      </c>
      <c r="F35" s="36">
        <v>0</v>
      </c>
      <c r="G35" s="36">
        <v>0</v>
      </c>
      <c r="H35" s="36">
        <v>0.5</v>
      </c>
      <c r="I35" s="36">
        <v>16.64</v>
      </c>
      <c r="J35" s="36">
        <v>0</v>
      </c>
      <c r="K35" s="36">
        <v>19.27</v>
      </c>
      <c r="L35" s="36">
        <v>0</v>
      </c>
      <c r="M35" s="43">
        <f t="shared" si="1"/>
        <v>36.41</v>
      </c>
      <c r="N35" s="15">
        <v>18</v>
      </c>
      <c r="O35" s="33"/>
    </row>
    <row r="36" spans="1:15" ht="15" customHeight="1">
      <c r="A36" s="37"/>
      <c r="B36" s="24"/>
      <c r="C36" s="24">
        <v>19</v>
      </c>
      <c r="D36" s="20" t="s">
        <v>219</v>
      </c>
      <c r="E36" s="36">
        <v>0</v>
      </c>
      <c r="F36" s="36">
        <v>0</v>
      </c>
      <c r="G36" s="36">
        <v>0</v>
      </c>
      <c r="H36" s="36">
        <v>0</v>
      </c>
      <c r="I36" s="36">
        <v>14</v>
      </c>
      <c r="J36" s="36">
        <v>0</v>
      </c>
      <c r="K36" s="36">
        <v>20</v>
      </c>
      <c r="L36" s="36">
        <v>0</v>
      </c>
      <c r="M36" s="43">
        <f t="shared" si="1"/>
        <v>34</v>
      </c>
      <c r="N36" s="15">
        <v>19</v>
      </c>
      <c r="O36" s="44"/>
    </row>
    <row r="37" spans="1:15" ht="15" customHeight="1">
      <c r="A37" s="37"/>
      <c r="B37" s="24"/>
      <c r="C37" s="24">
        <v>20</v>
      </c>
      <c r="D37" s="20" t="s">
        <v>220</v>
      </c>
      <c r="E37" s="36">
        <v>0</v>
      </c>
      <c r="F37" s="36">
        <v>0</v>
      </c>
      <c r="G37" s="36">
        <v>0</v>
      </c>
      <c r="H37" s="36">
        <v>0.5</v>
      </c>
      <c r="I37" s="36">
        <v>9.41</v>
      </c>
      <c r="J37" s="36">
        <v>0</v>
      </c>
      <c r="K37" s="36">
        <v>20</v>
      </c>
      <c r="L37" s="36">
        <v>0</v>
      </c>
      <c r="M37" s="43">
        <f t="shared" si="1"/>
        <v>29.91</v>
      </c>
      <c r="N37" s="15">
        <v>20</v>
      </c>
      <c r="O37" s="44"/>
    </row>
    <row r="38" spans="1:15" ht="15" customHeight="1">
      <c r="A38" s="37"/>
      <c r="B38" s="24"/>
      <c r="C38" s="24">
        <v>21</v>
      </c>
      <c r="D38" s="20" t="s">
        <v>44</v>
      </c>
      <c r="E38" s="36">
        <v>0</v>
      </c>
      <c r="F38" s="36">
        <v>0</v>
      </c>
      <c r="G38" s="36">
        <v>0</v>
      </c>
      <c r="H38" s="36">
        <v>2</v>
      </c>
      <c r="I38" s="36">
        <v>5.44</v>
      </c>
      <c r="J38" s="36">
        <v>0</v>
      </c>
      <c r="K38" s="36">
        <v>19.4</v>
      </c>
      <c r="L38" s="36">
        <v>0</v>
      </c>
      <c r="M38" s="43">
        <f t="shared" si="1"/>
        <v>26.84</v>
      </c>
      <c r="N38" s="15">
        <v>21</v>
      </c>
      <c r="O38" s="44"/>
    </row>
    <row r="39" spans="1:15" ht="15" customHeight="1">
      <c r="A39" s="37"/>
      <c r="B39" s="24"/>
      <c r="C39" s="24">
        <v>22</v>
      </c>
      <c r="D39" s="20" t="s">
        <v>221</v>
      </c>
      <c r="E39" s="36">
        <v>0</v>
      </c>
      <c r="F39" s="36">
        <v>0</v>
      </c>
      <c r="G39" s="36">
        <v>0</v>
      </c>
      <c r="H39" s="36">
        <v>0</v>
      </c>
      <c r="I39" s="36">
        <v>6.79</v>
      </c>
      <c r="J39" s="36">
        <v>0</v>
      </c>
      <c r="K39" s="36">
        <v>20</v>
      </c>
      <c r="L39" s="36">
        <v>0</v>
      </c>
      <c r="M39" s="43">
        <f t="shared" si="1"/>
        <v>26.79</v>
      </c>
      <c r="N39" s="15"/>
      <c r="O39" s="44"/>
    </row>
    <row r="40" spans="1:15" ht="15" customHeight="1">
      <c r="A40" s="37"/>
      <c r="B40" s="24"/>
      <c r="C40" s="24">
        <v>23</v>
      </c>
      <c r="D40" s="20" t="s">
        <v>222</v>
      </c>
      <c r="E40" s="36">
        <v>0</v>
      </c>
      <c r="F40" s="36">
        <v>0</v>
      </c>
      <c r="G40" s="36">
        <v>0</v>
      </c>
      <c r="H40" s="36">
        <v>1</v>
      </c>
      <c r="I40" s="36">
        <v>4.86</v>
      </c>
      <c r="J40" s="36">
        <v>0</v>
      </c>
      <c r="K40" s="36">
        <v>20</v>
      </c>
      <c r="L40" s="36">
        <v>0</v>
      </c>
      <c r="M40" s="43">
        <f t="shared" si="1"/>
        <v>25.86</v>
      </c>
      <c r="N40" s="15"/>
      <c r="O40" s="44"/>
    </row>
    <row r="41" spans="1:15" ht="15" customHeight="1">
      <c r="A41" s="37"/>
      <c r="B41" s="24"/>
      <c r="C41" s="24">
        <v>24</v>
      </c>
      <c r="D41" s="20" t="s">
        <v>56</v>
      </c>
      <c r="E41" s="36">
        <v>0</v>
      </c>
      <c r="F41" s="36">
        <v>0</v>
      </c>
      <c r="G41" s="36">
        <v>0</v>
      </c>
      <c r="H41" s="36">
        <v>1</v>
      </c>
      <c r="I41" s="36">
        <v>5.16</v>
      </c>
      <c r="J41" s="36">
        <v>0</v>
      </c>
      <c r="K41" s="36">
        <v>19.6</v>
      </c>
      <c r="L41" s="36">
        <v>0</v>
      </c>
      <c r="M41" s="43">
        <f t="shared" si="1"/>
        <v>25.76</v>
      </c>
      <c r="N41" s="15"/>
      <c r="O41" s="44"/>
    </row>
    <row r="42" spans="1:15" ht="15" customHeight="1">
      <c r="A42" s="37"/>
      <c r="B42" s="24"/>
      <c r="C42" s="24">
        <v>25</v>
      </c>
      <c r="D42" s="20" t="s">
        <v>223</v>
      </c>
      <c r="E42" s="36">
        <v>0</v>
      </c>
      <c r="F42" s="36">
        <v>0</v>
      </c>
      <c r="G42" s="36">
        <v>0</v>
      </c>
      <c r="H42" s="36">
        <v>0</v>
      </c>
      <c r="I42" s="36">
        <v>5.22</v>
      </c>
      <c r="J42" s="36">
        <v>0</v>
      </c>
      <c r="K42" s="36">
        <v>20</v>
      </c>
      <c r="L42" s="36">
        <v>0</v>
      </c>
      <c r="M42" s="43">
        <f t="shared" si="1"/>
        <v>25.22</v>
      </c>
      <c r="N42" s="15"/>
      <c r="O42" s="44"/>
    </row>
    <row r="43" spans="1:15" ht="15" customHeight="1">
      <c r="A43" s="37"/>
      <c r="B43" s="24"/>
      <c r="C43" s="24">
        <v>26</v>
      </c>
      <c r="D43" s="20" t="s">
        <v>224</v>
      </c>
      <c r="E43" s="36">
        <v>0</v>
      </c>
      <c r="F43" s="36">
        <v>0</v>
      </c>
      <c r="G43" s="36">
        <v>0</v>
      </c>
      <c r="H43" s="36">
        <v>0.5</v>
      </c>
      <c r="I43" s="36">
        <v>4.13</v>
      </c>
      <c r="J43" s="36">
        <v>0</v>
      </c>
      <c r="K43" s="36">
        <v>20</v>
      </c>
      <c r="L43" s="36">
        <v>0</v>
      </c>
      <c r="M43" s="43">
        <f t="shared" si="1"/>
        <v>24.63</v>
      </c>
      <c r="N43" s="15"/>
      <c r="O43" s="44"/>
    </row>
    <row r="44" spans="1:15" ht="15" customHeight="1">
      <c r="A44" s="37"/>
      <c r="B44" s="24"/>
      <c r="C44" s="24">
        <v>27</v>
      </c>
      <c r="D44" s="20" t="s">
        <v>225</v>
      </c>
      <c r="E44" s="36">
        <v>0</v>
      </c>
      <c r="F44" s="36">
        <v>0</v>
      </c>
      <c r="G44" s="36">
        <v>0</v>
      </c>
      <c r="H44" s="36">
        <v>0</v>
      </c>
      <c r="I44" s="36">
        <v>4.02</v>
      </c>
      <c r="J44" s="36">
        <v>0</v>
      </c>
      <c r="K44" s="36">
        <v>19.6</v>
      </c>
      <c r="L44" s="36">
        <v>0</v>
      </c>
      <c r="M44" s="43">
        <f t="shared" si="1"/>
        <v>23.62</v>
      </c>
      <c r="N44" s="15"/>
      <c r="O44" s="44"/>
    </row>
    <row r="45" spans="1:15" ht="15" customHeight="1">
      <c r="A45" s="37"/>
      <c r="B45" s="24"/>
      <c r="C45" s="24">
        <v>28</v>
      </c>
      <c r="D45" s="20" t="s">
        <v>226</v>
      </c>
      <c r="E45" s="36">
        <v>0</v>
      </c>
      <c r="F45" s="36">
        <v>0</v>
      </c>
      <c r="G45" s="36">
        <v>0</v>
      </c>
      <c r="H45" s="36">
        <v>0</v>
      </c>
      <c r="I45" s="36">
        <v>2.75</v>
      </c>
      <c r="J45" s="36">
        <v>0</v>
      </c>
      <c r="K45" s="36">
        <v>20</v>
      </c>
      <c r="L45" s="36">
        <v>0</v>
      </c>
      <c r="M45" s="43">
        <f t="shared" si="1"/>
        <v>22.75</v>
      </c>
      <c r="N45" s="15"/>
      <c r="O45" s="44"/>
    </row>
    <row r="46" spans="1:15" ht="15" customHeight="1">
      <c r="A46" s="37"/>
      <c r="B46" s="24"/>
      <c r="C46" s="24">
        <v>29</v>
      </c>
      <c r="D46" s="20" t="s">
        <v>227</v>
      </c>
      <c r="E46" s="36">
        <v>0</v>
      </c>
      <c r="F46" s="36">
        <v>0</v>
      </c>
      <c r="G46" s="36">
        <v>0</v>
      </c>
      <c r="H46" s="36">
        <v>0</v>
      </c>
      <c r="I46" s="36">
        <v>2.97</v>
      </c>
      <c r="J46" s="36">
        <v>0</v>
      </c>
      <c r="K46" s="36">
        <v>19.4</v>
      </c>
      <c r="L46" s="36">
        <v>0</v>
      </c>
      <c r="M46" s="43">
        <f t="shared" si="1"/>
        <v>22.369999999999997</v>
      </c>
      <c r="N46" s="15"/>
      <c r="O46" s="44"/>
    </row>
    <row r="47" spans="1:15" ht="15" customHeight="1">
      <c r="A47" s="37"/>
      <c r="B47" s="24"/>
      <c r="C47" s="24">
        <v>30</v>
      </c>
      <c r="D47" s="20" t="s">
        <v>228</v>
      </c>
      <c r="E47" s="36">
        <v>0</v>
      </c>
      <c r="F47" s="36">
        <v>0</v>
      </c>
      <c r="G47" s="36">
        <v>0</v>
      </c>
      <c r="H47" s="36">
        <v>0</v>
      </c>
      <c r="I47" s="36">
        <v>2.34</v>
      </c>
      <c r="J47" s="36">
        <v>0</v>
      </c>
      <c r="K47" s="36">
        <v>20</v>
      </c>
      <c r="L47" s="36">
        <v>0</v>
      </c>
      <c r="M47" s="43">
        <f t="shared" si="1"/>
        <v>22.34</v>
      </c>
      <c r="N47" s="15"/>
      <c r="O47" s="44"/>
    </row>
    <row r="48" spans="1:15" ht="15" customHeight="1">
      <c r="A48" s="37"/>
      <c r="B48" s="24"/>
      <c r="C48" s="24">
        <v>31</v>
      </c>
      <c r="D48" s="20" t="s">
        <v>229</v>
      </c>
      <c r="E48" s="36">
        <v>0</v>
      </c>
      <c r="F48" s="36">
        <v>0</v>
      </c>
      <c r="G48" s="36">
        <v>0</v>
      </c>
      <c r="H48" s="36">
        <v>1</v>
      </c>
      <c r="I48" s="36">
        <v>1.17</v>
      </c>
      <c r="J48" s="36">
        <v>0</v>
      </c>
      <c r="K48" s="36">
        <v>20</v>
      </c>
      <c r="L48" s="36">
        <v>0</v>
      </c>
      <c r="M48" s="43">
        <f t="shared" si="1"/>
        <v>22.17</v>
      </c>
      <c r="N48" s="15"/>
      <c r="O48" s="44"/>
    </row>
    <row r="49" spans="1:15" ht="15" customHeight="1">
      <c r="A49" s="37"/>
      <c r="B49" s="24"/>
      <c r="C49" s="24">
        <v>32</v>
      </c>
      <c r="D49" s="20" t="s">
        <v>230</v>
      </c>
      <c r="E49" s="36">
        <v>0</v>
      </c>
      <c r="F49" s="36">
        <v>0</v>
      </c>
      <c r="G49" s="36">
        <v>0</v>
      </c>
      <c r="H49" s="36">
        <v>0</v>
      </c>
      <c r="I49" s="36">
        <v>2.04</v>
      </c>
      <c r="J49" s="36">
        <v>0</v>
      </c>
      <c r="K49" s="36">
        <v>20</v>
      </c>
      <c r="L49" s="36">
        <v>0</v>
      </c>
      <c r="M49" s="43">
        <f t="shared" si="1"/>
        <v>22.04</v>
      </c>
      <c r="N49" s="15"/>
      <c r="O49" s="44"/>
    </row>
    <row r="50" spans="1:15" ht="15" customHeight="1">
      <c r="A50" s="37"/>
      <c r="B50" s="24"/>
      <c r="C50" s="24">
        <v>33</v>
      </c>
      <c r="D50" s="20" t="s">
        <v>231</v>
      </c>
      <c r="E50" s="36">
        <v>0</v>
      </c>
      <c r="F50" s="36">
        <v>0</v>
      </c>
      <c r="G50" s="36">
        <v>0</v>
      </c>
      <c r="H50" s="36">
        <v>0</v>
      </c>
      <c r="I50" s="36">
        <v>1.77</v>
      </c>
      <c r="J50" s="36">
        <v>0</v>
      </c>
      <c r="K50" s="36">
        <v>20</v>
      </c>
      <c r="L50" s="36">
        <v>0</v>
      </c>
      <c r="M50" s="43">
        <f t="shared" si="1"/>
        <v>21.77</v>
      </c>
      <c r="N50" s="15"/>
      <c r="O50" s="44"/>
    </row>
    <row r="51" spans="1:15" ht="15" customHeight="1">
      <c r="A51" s="37"/>
      <c r="B51" s="24"/>
      <c r="C51" s="24">
        <v>34</v>
      </c>
      <c r="D51" s="20" t="s">
        <v>232</v>
      </c>
      <c r="E51" s="36">
        <v>0</v>
      </c>
      <c r="F51" s="36">
        <v>0</v>
      </c>
      <c r="G51" s="36">
        <v>0</v>
      </c>
      <c r="H51" s="36">
        <v>1</v>
      </c>
      <c r="I51" s="36">
        <v>0.19</v>
      </c>
      <c r="J51" s="36">
        <v>0</v>
      </c>
      <c r="K51" s="36">
        <v>20</v>
      </c>
      <c r="L51" s="36">
        <v>0</v>
      </c>
      <c r="M51" s="43">
        <f t="shared" si="1"/>
        <v>21.19</v>
      </c>
      <c r="N51" s="15"/>
      <c r="O51" s="44"/>
    </row>
    <row r="52" spans="1:15" ht="15" customHeight="1">
      <c r="A52" s="37"/>
      <c r="B52" s="24"/>
      <c r="C52" s="24">
        <v>35</v>
      </c>
      <c r="D52" s="20" t="s">
        <v>61</v>
      </c>
      <c r="E52" s="36">
        <v>0</v>
      </c>
      <c r="F52" s="36">
        <v>0</v>
      </c>
      <c r="G52" s="36">
        <v>0</v>
      </c>
      <c r="H52" s="36">
        <v>0</v>
      </c>
      <c r="I52" s="36">
        <v>0.78</v>
      </c>
      <c r="J52" s="36">
        <v>0</v>
      </c>
      <c r="K52" s="36">
        <v>20</v>
      </c>
      <c r="L52" s="36">
        <v>0</v>
      </c>
      <c r="M52" s="43">
        <f t="shared" si="1"/>
        <v>20.78</v>
      </c>
      <c r="N52" s="15"/>
      <c r="O52" s="44"/>
    </row>
    <row r="53" spans="1:15" ht="15" customHeight="1">
      <c r="A53" s="37"/>
      <c r="B53" s="24"/>
      <c r="C53" s="24">
        <v>36</v>
      </c>
      <c r="D53" s="20" t="s">
        <v>62</v>
      </c>
      <c r="E53" s="36">
        <v>0</v>
      </c>
      <c r="F53" s="36">
        <v>0</v>
      </c>
      <c r="G53" s="36">
        <v>0</v>
      </c>
      <c r="H53" s="36">
        <v>0</v>
      </c>
      <c r="I53" s="36">
        <v>0.15</v>
      </c>
      <c r="J53" s="36">
        <v>0</v>
      </c>
      <c r="K53" s="36">
        <v>20</v>
      </c>
      <c r="L53" s="36">
        <v>0</v>
      </c>
      <c r="M53" s="43">
        <f t="shared" si="1"/>
        <v>20.15</v>
      </c>
      <c r="N53" s="15"/>
      <c r="O53" s="44"/>
    </row>
    <row r="54" spans="1:15" ht="15" customHeight="1">
      <c r="A54" s="37"/>
      <c r="B54" s="24"/>
      <c r="C54" s="24">
        <v>37</v>
      </c>
      <c r="D54" s="20" t="s">
        <v>68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20</v>
      </c>
      <c r="L54" s="36">
        <v>0</v>
      </c>
      <c r="M54" s="43">
        <f t="shared" si="1"/>
        <v>20</v>
      </c>
      <c r="N54" s="15"/>
      <c r="O54" s="44"/>
    </row>
    <row r="55" spans="1:15" ht="15" customHeight="1">
      <c r="A55" s="37"/>
      <c r="B55" s="24"/>
      <c r="C55" s="24">
        <v>38</v>
      </c>
      <c r="D55" s="20" t="s">
        <v>233</v>
      </c>
      <c r="E55" s="36">
        <v>0</v>
      </c>
      <c r="F55" s="36">
        <v>0</v>
      </c>
      <c r="G55" s="36">
        <v>0</v>
      </c>
      <c r="H55" s="36">
        <v>0</v>
      </c>
      <c r="I55" s="36">
        <v>9.4</v>
      </c>
      <c r="J55" s="36">
        <v>0</v>
      </c>
      <c r="K55" s="36">
        <v>10</v>
      </c>
      <c r="L55" s="36">
        <v>0</v>
      </c>
      <c r="M55" s="43">
        <f t="shared" si="1"/>
        <v>19.4</v>
      </c>
      <c r="N55" s="15"/>
      <c r="O55" s="44"/>
    </row>
    <row r="56" spans="1:15" ht="15" customHeight="1">
      <c r="A56" s="37"/>
      <c r="B56" s="24"/>
      <c r="C56" s="24">
        <v>39</v>
      </c>
      <c r="D56" s="20" t="s">
        <v>234</v>
      </c>
      <c r="E56" s="36">
        <v>0</v>
      </c>
      <c r="F56" s="36">
        <v>0</v>
      </c>
      <c r="G56" s="36">
        <v>0</v>
      </c>
      <c r="H56" s="36">
        <v>0</v>
      </c>
      <c r="I56" s="36">
        <v>0.36</v>
      </c>
      <c r="J56" s="36">
        <v>0</v>
      </c>
      <c r="K56" s="36">
        <v>12</v>
      </c>
      <c r="L56" s="36">
        <v>0</v>
      </c>
      <c r="M56" s="43">
        <f t="shared" si="1"/>
        <v>12.36</v>
      </c>
      <c r="N56" s="15"/>
      <c r="O56" s="44"/>
    </row>
    <row r="57" spans="1:15" ht="15" customHeight="1">
      <c r="A57" s="40"/>
      <c r="B57" s="24"/>
      <c r="C57" s="24">
        <v>40</v>
      </c>
      <c r="D57" s="20" t="s">
        <v>235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12</v>
      </c>
      <c r="L57" s="36">
        <v>0</v>
      </c>
      <c r="M57" s="43">
        <f t="shared" si="1"/>
        <v>12</v>
      </c>
      <c r="N57" s="15"/>
      <c r="O57" s="44"/>
    </row>
    <row r="58" ht="12">
      <c r="D58" s="41"/>
    </row>
    <row r="59" spans="1:4" ht="12">
      <c r="A59" s="22" t="s">
        <v>81</v>
      </c>
      <c r="B59" s="22"/>
      <c r="C59" s="22"/>
      <c r="D59" s="22"/>
    </row>
  </sheetData>
  <sheetProtection/>
  <mergeCells count="5">
    <mergeCell ref="A1:O1"/>
    <mergeCell ref="A59:D59"/>
    <mergeCell ref="A3:A57"/>
    <mergeCell ref="B3:B17"/>
    <mergeCell ref="B18:B57"/>
  </mergeCells>
  <printOptions/>
  <pageMargins left="0.75" right="0.66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Normal="115" zoomScaleSheetLayoutView="100" workbookViewId="0" topLeftCell="A1">
      <selection activeCell="G5" sqref="G5"/>
    </sheetView>
  </sheetViews>
  <sheetFormatPr defaultColWidth="9.00390625" defaultRowHeight="14.25"/>
  <cols>
    <col min="1" max="1" width="8.00390625" style="12" customWidth="1"/>
    <col min="2" max="2" width="5.625" style="12" customWidth="1"/>
    <col min="3" max="3" width="4.25390625" style="12" customWidth="1"/>
    <col min="4" max="4" width="26.75390625" style="12" customWidth="1"/>
    <col min="5" max="5" width="7.25390625" style="12" customWidth="1"/>
    <col min="6" max="6" width="7.75390625" style="12" customWidth="1"/>
    <col min="7" max="7" width="7.625" style="12" customWidth="1"/>
    <col min="8" max="8" width="7.25390625" style="12" customWidth="1"/>
    <col min="9" max="9" width="7.375" style="12" customWidth="1"/>
    <col min="10" max="10" width="6.25390625" style="12" customWidth="1"/>
    <col min="11" max="11" width="7.625" style="12" customWidth="1"/>
    <col min="12" max="12" width="7.125" style="12" customWidth="1"/>
    <col min="13" max="14" width="6.00390625" style="12" bestFit="1" customWidth="1"/>
    <col min="15" max="16384" width="9.00390625" style="12" customWidth="1"/>
  </cols>
  <sheetData>
    <row r="1" spans="1:14" ht="33" customHeight="1">
      <c r="A1" s="14" t="s">
        <v>236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41.25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237</v>
      </c>
      <c r="F2" s="16" t="s">
        <v>238</v>
      </c>
      <c r="G2" s="16" t="s">
        <v>239</v>
      </c>
      <c r="H2" s="16" t="s">
        <v>8</v>
      </c>
      <c r="I2" s="16" t="s">
        <v>10</v>
      </c>
      <c r="J2" s="16" t="s">
        <v>9</v>
      </c>
      <c r="K2" s="16" t="s">
        <v>13</v>
      </c>
      <c r="L2" s="16" t="s">
        <v>14</v>
      </c>
      <c r="M2" s="15" t="s">
        <v>15</v>
      </c>
      <c r="N2" s="15" t="s">
        <v>16</v>
      </c>
    </row>
    <row r="3" spans="1:14" s="11" customFormat="1" ht="19.5" customHeight="1">
      <c r="A3" s="17" t="s">
        <v>240</v>
      </c>
      <c r="B3" s="25" t="s">
        <v>241</v>
      </c>
      <c r="C3" s="24">
        <v>1</v>
      </c>
      <c r="D3" s="18" t="s">
        <v>242</v>
      </c>
      <c r="E3" s="19">
        <f>8+3</f>
        <v>11</v>
      </c>
      <c r="F3" s="19">
        <v>5.5</v>
      </c>
      <c r="G3" s="19">
        <v>15.5</v>
      </c>
      <c r="H3" s="19">
        <f>24+9+4.2+0.5</f>
        <v>37.7</v>
      </c>
      <c r="I3" s="19">
        <v>0</v>
      </c>
      <c r="J3" s="19">
        <v>3.34</v>
      </c>
      <c r="K3" s="19">
        <v>0</v>
      </c>
      <c r="L3" s="27">
        <f aca="true" t="shared" si="0" ref="L3:L8">SUM(E3:H3)+SUM(J3:K3)-I3</f>
        <v>73.04</v>
      </c>
      <c r="M3" s="23">
        <v>1</v>
      </c>
      <c r="N3" s="18"/>
    </row>
    <row r="4" spans="1:14" s="11" customFormat="1" ht="19.5" customHeight="1">
      <c r="A4" s="17"/>
      <c r="B4" s="25"/>
      <c r="C4" s="24">
        <v>2</v>
      </c>
      <c r="D4" s="18" t="s">
        <v>243</v>
      </c>
      <c r="E4" s="19">
        <f>9.5+4.8+1.2</f>
        <v>15.5</v>
      </c>
      <c r="F4" s="19">
        <v>3</v>
      </c>
      <c r="G4" s="19">
        <v>7.5</v>
      </c>
      <c r="H4" s="19">
        <f>18+10</f>
        <v>28</v>
      </c>
      <c r="I4" s="19">
        <v>2</v>
      </c>
      <c r="J4" s="19">
        <v>9.23</v>
      </c>
      <c r="K4" s="19">
        <v>0</v>
      </c>
      <c r="L4" s="27">
        <f t="shared" si="0"/>
        <v>61.230000000000004</v>
      </c>
      <c r="M4" s="23">
        <v>2</v>
      </c>
      <c r="N4" s="18"/>
    </row>
    <row r="5" spans="1:14" s="11" customFormat="1" ht="19.5" customHeight="1">
      <c r="A5" s="17"/>
      <c r="B5" s="25"/>
      <c r="C5" s="24">
        <v>3</v>
      </c>
      <c r="D5" s="20" t="s">
        <v>244</v>
      </c>
      <c r="E5" s="19">
        <f>6.5+2.6</f>
        <v>9.1</v>
      </c>
      <c r="F5" s="19">
        <v>4</v>
      </c>
      <c r="G5" s="19">
        <v>4</v>
      </c>
      <c r="H5" s="19">
        <v>1.8</v>
      </c>
      <c r="I5" s="19">
        <v>0</v>
      </c>
      <c r="J5" s="19">
        <v>6.84</v>
      </c>
      <c r="K5" s="19">
        <v>0</v>
      </c>
      <c r="L5" s="27">
        <f t="shared" si="0"/>
        <v>25.740000000000002</v>
      </c>
      <c r="M5" s="23">
        <v>3</v>
      </c>
      <c r="N5" s="28"/>
    </row>
    <row r="6" spans="1:14" s="11" customFormat="1" ht="19.5" customHeight="1">
      <c r="A6" s="17"/>
      <c r="B6" s="25"/>
      <c r="C6" s="24">
        <v>4</v>
      </c>
      <c r="D6" s="18" t="s">
        <v>245</v>
      </c>
      <c r="E6" s="19">
        <v>10</v>
      </c>
      <c r="F6" s="19">
        <v>1.5</v>
      </c>
      <c r="G6" s="19">
        <v>0</v>
      </c>
      <c r="H6" s="19">
        <v>0</v>
      </c>
      <c r="I6" s="19">
        <v>13</v>
      </c>
      <c r="J6" s="19">
        <v>2.16</v>
      </c>
      <c r="K6" s="19">
        <v>0</v>
      </c>
      <c r="L6" s="27">
        <f t="shared" si="0"/>
        <v>0.6600000000000001</v>
      </c>
      <c r="M6" s="23">
        <v>4</v>
      </c>
      <c r="N6" s="18"/>
    </row>
    <row r="7" spans="1:14" s="11" customFormat="1" ht="19.5" customHeight="1">
      <c r="A7" s="17"/>
      <c r="B7" s="25" t="s">
        <v>246</v>
      </c>
      <c r="C7" s="24">
        <v>1</v>
      </c>
      <c r="D7" s="18" t="s">
        <v>247</v>
      </c>
      <c r="E7" s="19">
        <v>9.8</v>
      </c>
      <c r="F7" s="19">
        <v>1</v>
      </c>
      <c r="G7" s="19">
        <v>0</v>
      </c>
      <c r="H7" s="19">
        <v>0</v>
      </c>
      <c r="I7" s="19">
        <v>0</v>
      </c>
      <c r="J7" s="19">
        <v>2.25</v>
      </c>
      <c r="K7" s="19">
        <v>0</v>
      </c>
      <c r="L7" s="27">
        <f t="shared" si="0"/>
        <v>13.05</v>
      </c>
      <c r="M7" s="23">
        <v>1</v>
      </c>
      <c r="N7" s="28"/>
    </row>
    <row r="8" spans="1:14" s="11" customFormat="1" ht="19.5" customHeight="1">
      <c r="A8" s="17"/>
      <c r="B8" s="26"/>
      <c r="C8" s="24">
        <v>2</v>
      </c>
      <c r="D8" s="18" t="s">
        <v>248</v>
      </c>
      <c r="E8" s="19">
        <f>4.5+0.5</f>
        <v>5</v>
      </c>
      <c r="F8" s="19">
        <v>2</v>
      </c>
      <c r="G8" s="19">
        <v>0</v>
      </c>
      <c r="H8" s="19">
        <v>3</v>
      </c>
      <c r="I8" s="19">
        <v>0</v>
      </c>
      <c r="J8" s="19">
        <v>0.3</v>
      </c>
      <c r="K8" s="19">
        <v>0</v>
      </c>
      <c r="L8" s="27">
        <f t="shared" si="0"/>
        <v>10.3</v>
      </c>
      <c r="M8" s="23">
        <v>2</v>
      </c>
      <c r="N8" s="28"/>
    </row>
    <row r="10" spans="1:4" ht="14.25">
      <c r="A10" s="22" t="s">
        <v>81</v>
      </c>
      <c r="B10" s="22"/>
      <c r="C10" s="22"/>
      <c r="D10" s="22"/>
    </row>
  </sheetData>
  <sheetProtection/>
  <mergeCells count="5">
    <mergeCell ref="A1:N1"/>
    <mergeCell ref="A10:D10"/>
    <mergeCell ref="A3:A8"/>
    <mergeCell ref="B3:B6"/>
    <mergeCell ref="B7:B8"/>
  </mergeCells>
  <printOptions/>
  <pageMargins left="0.75" right="0.75" top="0.98" bottom="0.98" header="0.51" footer="0.51"/>
  <pageSetup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view="pageBreakPreview" zoomScale="115" zoomScaleNormal="115" zoomScaleSheetLayoutView="115" workbookViewId="0" topLeftCell="A1">
      <selection activeCell="G8" sqref="G8"/>
    </sheetView>
  </sheetViews>
  <sheetFormatPr defaultColWidth="9.00390625" defaultRowHeight="19.5" customHeight="1"/>
  <cols>
    <col min="1" max="1" width="7.375" style="12" customWidth="1"/>
    <col min="2" max="2" width="5.125" style="12" customWidth="1"/>
    <col min="3" max="3" width="4.25390625" style="12" customWidth="1"/>
    <col min="4" max="4" width="28.875" style="12" customWidth="1"/>
    <col min="5" max="5" width="7.50390625" style="12" customWidth="1"/>
    <col min="6" max="7" width="7.625" style="12" customWidth="1"/>
    <col min="8" max="8" width="7.375" style="12" customWidth="1"/>
    <col min="9" max="10" width="8.125" style="12" customWidth="1"/>
    <col min="11" max="11" width="6.875" style="12" customWidth="1"/>
    <col min="12" max="12" width="7.375" style="12" customWidth="1"/>
    <col min="13" max="13" width="6.00390625" style="13" customWidth="1"/>
    <col min="14" max="14" width="6.25390625" style="12" customWidth="1"/>
    <col min="15" max="16384" width="9.00390625" style="12" customWidth="1"/>
  </cols>
  <sheetData>
    <row r="1" spans="1:14" ht="30.75" customHeight="1">
      <c r="A1" s="14" t="s">
        <v>249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42.75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237</v>
      </c>
      <c r="F2" s="16" t="s">
        <v>238</v>
      </c>
      <c r="G2" s="16" t="s">
        <v>239</v>
      </c>
      <c r="H2" s="16" t="s">
        <v>8</v>
      </c>
      <c r="I2" s="16" t="s">
        <v>10</v>
      </c>
      <c r="J2" s="16" t="s">
        <v>9</v>
      </c>
      <c r="K2" s="16" t="s">
        <v>13</v>
      </c>
      <c r="L2" s="16" t="s">
        <v>14</v>
      </c>
      <c r="M2" s="15" t="s">
        <v>15</v>
      </c>
      <c r="N2" s="15" t="s">
        <v>16</v>
      </c>
    </row>
    <row r="3" spans="1:14" s="11" customFormat="1" ht="31.5" customHeight="1">
      <c r="A3" s="17" t="s">
        <v>250</v>
      </c>
      <c r="B3" s="17" t="s">
        <v>251</v>
      </c>
      <c r="C3" s="17">
        <v>1</v>
      </c>
      <c r="D3" s="18" t="s">
        <v>252</v>
      </c>
      <c r="E3" s="19">
        <v>0</v>
      </c>
      <c r="F3" s="19">
        <v>1.5</v>
      </c>
      <c r="G3" s="19">
        <v>1</v>
      </c>
      <c r="H3" s="19">
        <v>4</v>
      </c>
      <c r="I3" s="19">
        <v>5</v>
      </c>
      <c r="J3" s="19">
        <v>14.12</v>
      </c>
      <c r="K3" s="19">
        <v>0</v>
      </c>
      <c r="L3" s="19">
        <f>SUM(E3:H3)+SUM(J3:K3)-I3</f>
        <v>15.619999999999997</v>
      </c>
      <c r="M3" s="23">
        <v>1</v>
      </c>
      <c r="N3" s="24"/>
    </row>
    <row r="4" spans="1:14" s="11" customFormat="1" ht="19.5" customHeight="1">
      <c r="A4" s="17"/>
      <c r="B4" s="17" t="s">
        <v>253</v>
      </c>
      <c r="C4" s="17">
        <v>1</v>
      </c>
      <c r="D4" s="20" t="s">
        <v>244</v>
      </c>
      <c r="E4" s="19">
        <v>8.3</v>
      </c>
      <c r="F4" s="19">
        <v>0.5</v>
      </c>
      <c r="G4" s="19">
        <v>0</v>
      </c>
      <c r="H4" s="19">
        <v>0</v>
      </c>
      <c r="I4" s="19">
        <v>0</v>
      </c>
      <c r="J4" s="19">
        <v>6.84</v>
      </c>
      <c r="K4" s="19">
        <v>0</v>
      </c>
      <c r="L4" s="19">
        <f>SUM(E4:H4)+SUM(J4:K4)-I4</f>
        <v>15.64</v>
      </c>
      <c r="M4" s="23">
        <v>1</v>
      </c>
      <c r="N4" s="24"/>
    </row>
    <row r="5" spans="1:14" s="11" customFormat="1" ht="19.5" customHeight="1">
      <c r="A5" s="17"/>
      <c r="B5" s="17"/>
      <c r="C5" s="17">
        <v>2</v>
      </c>
      <c r="D5" s="18" t="s">
        <v>247</v>
      </c>
      <c r="E5" s="19">
        <v>7.8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f>SUM(E5:H5)+SUM(J5:K5)-I5</f>
        <v>7.8</v>
      </c>
      <c r="M5" s="23">
        <v>2</v>
      </c>
      <c r="N5" s="24"/>
    </row>
    <row r="6" spans="1:14" s="11" customFormat="1" ht="19.5" customHeight="1">
      <c r="A6" s="17"/>
      <c r="B6" s="21"/>
      <c r="C6" s="17">
        <v>3</v>
      </c>
      <c r="D6" s="18" t="s">
        <v>248</v>
      </c>
      <c r="E6" s="19">
        <f>4.5+1.6</f>
        <v>6.1</v>
      </c>
      <c r="F6" s="19">
        <v>0</v>
      </c>
      <c r="G6" s="19">
        <v>0.5</v>
      </c>
      <c r="H6" s="19">
        <v>0</v>
      </c>
      <c r="I6" s="19">
        <v>0</v>
      </c>
      <c r="J6" s="19">
        <v>0.9</v>
      </c>
      <c r="K6" s="19">
        <v>0</v>
      </c>
      <c r="L6" s="19">
        <f>SUM(E6:H6)+SUM(J6:K6)-I6</f>
        <v>7.5</v>
      </c>
      <c r="M6" s="23">
        <v>3</v>
      </c>
      <c r="N6" s="24"/>
    </row>
    <row r="7" ht="12.75" customHeight="1"/>
    <row r="8" spans="1:4" ht="19.5" customHeight="1">
      <c r="A8" s="22" t="s">
        <v>81</v>
      </c>
      <c r="B8" s="22"/>
      <c r="C8" s="22"/>
      <c r="D8" s="22"/>
    </row>
  </sheetData>
  <sheetProtection/>
  <mergeCells count="4">
    <mergeCell ref="A1:N1"/>
    <mergeCell ref="A8:D8"/>
    <mergeCell ref="A3:A6"/>
    <mergeCell ref="B4:B6"/>
  </mergeCells>
  <printOptions/>
  <pageMargins left="0.66" right="0.56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14" sqref="E14"/>
    </sheetView>
  </sheetViews>
  <sheetFormatPr defaultColWidth="9.00390625" defaultRowHeight="14.25"/>
  <cols>
    <col min="1" max="1" width="4.875" style="1" customWidth="1"/>
    <col min="2" max="2" width="38.75390625" style="0" customWidth="1"/>
    <col min="3" max="3" width="13.875" style="1" customWidth="1"/>
    <col min="4" max="4" width="9.875" style="1" customWidth="1"/>
    <col min="5" max="5" width="45.00390625" style="0" customWidth="1"/>
  </cols>
  <sheetData>
    <row r="1" spans="1:5" ht="33" customHeight="1">
      <c r="A1" s="2" t="s">
        <v>254</v>
      </c>
      <c r="B1" s="2"/>
      <c r="C1" s="2"/>
      <c r="D1" s="2"/>
      <c r="E1" s="2"/>
    </row>
    <row r="2" spans="1:5" ht="27.75" customHeight="1">
      <c r="A2" s="3" t="s">
        <v>3</v>
      </c>
      <c r="B2" s="3" t="s">
        <v>255</v>
      </c>
      <c r="C2" s="3" t="s">
        <v>256</v>
      </c>
      <c r="D2" s="3" t="s">
        <v>257</v>
      </c>
      <c r="E2" s="3" t="s">
        <v>258</v>
      </c>
    </row>
    <row r="3" spans="1:5" ht="20.25" customHeight="1">
      <c r="A3" s="4">
        <v>1</v>
      </c>
      <c r="B3" s="5" t="s">
        <v>182</v>
      </c>
      <c r="C3" s="6" t="s">
        <v>180</v>
      </c>
      <c r="D3" s="6" t="s">
        <v>259</v>
      </c>
      <c r="E3" s="7" t="s">
        <v>260</v>
      </c>
    </row>
    <row r="4" spans="1:5" ht="19.5" customHeight="1">
      <c r="A4" s="4">
        <v>2</v>
      </c>
      <c r="B4" s="5" t="s">
        <v>184</v>
      </c>
      <c r="C4" s="6" t="s">
        <v>180</v>
      </c>
      <c r="D4" s="6" t="s">
        <v>259</v>
      </c>
      <c r="E4" s="5" t="s">
        <v>261</v>
      </c>
    </row>
    <row r="5" spans="1:5" ht="14.25">
      <c r="A5" s="8"/>
      <c r="B5" s="9"/>
      <c r="C5" s="10"/>
      <c r="D5" s="10"/>
      <c r="E5" s="9"/>
    </row>
    <row r="6" spans="1:5" ht="14.25">
      <c r="A6" s="8"/>
      <c r="B6" s="9"/>
      <c r="C6" s="10"/>
      <c r="D6" s="10"/>
      <c r="E6" s="9"/>
    </row>
    <row r="7" spans="1:5" ht="14.25">
      <c r="A7" s="8"/>
      <c r="B7" s="9"/>
      <c r="C7" s="10"/>
      <c r="D7" s="10"/>
      <c r="E7" s="9"/>
    </row>
    <row r="8" spans="1:5" ht="14.25">
      <c r="A8" s="8"/>
      <c r="B8" s="9"/>
      <c r="C8" s="10"/>
      <c r="D8" s="10"/>
      <c r="E8" s="9"/>
    </row>
  </sheetData>
  <sheetProtection/>
  <mergeCells count="1">
    <mergeCell ref="A1:E1"/>
  </mergeCells>
  <printOptions/>
  <pageMargins left="1.08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张振华</dc:creator>
  <cp:keywords/>
  <dc:description/>
  <cp:lastModifiedBy>tt12345</cp:lastModifiedBy>
  <cp:lastPrinted>2019-12-20T00:55:25Z</cp:lastPrinted>
  <dcterms:created xsi:type="dcterms:W3CDTF">2011-02-16T01:50:17Z</dcterms:created>
  <dcterms:modified xsi:type="dcterms:W3CDTF">2019-12-26T06:02:30Z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2052-11.1.0.9305</vt:lpwstr>
  </property>
  <property fmtid="{D5CDD505-2E9C-101B-9397-08002B2CF9AE}" pid="5" name="KSOReadingLayo">
    <vt:bool>true</vt:bool>
  </property>
</Properties>
</file>